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aveExternalLinkValues="0" checkCompatibility="1"/>
  <bookViews>
    <workbookView xWindow="-1230" yWindow="0" windowWidth="9645" windowHeight="5160" tabRatio="898" activeTab="3"/>
  </bookViews>
  <sheets>
    <sheet name="Computo" sheetId="24" r:id="rId1"/>
    <sheet name="Presupuesto" sheetId="8" r:id="rId2"/>
    <sheet name="PLANILLA COTIZACIÓN" sheetId="22" r:id="rId3"/>
    <sheet name="Gráfico submuración" sheetId="26" r:id="rId4"/>
    <sheet name="Datos" sheetId="1" r:id="rId5"/>
  </sheets>
  <definedNames>
    <definedName name="_xlnm.Print_Area" localSheetId="0">Computo!$A$1:$E$60</definedName>
    <definedName name="_xlnm.Print_Area" localSheetId="3">'Gráfico submuración'!$A$1:$F$22</definedName>
    <definedName name="_xlnm.Print_Area" localSheetId="2">'PLANILLA COTIZACIÓN'!$A$1:$H$39</definedName>
    <definedName name="_xlnm.Print_Area" localSheetId="1">Presupuesto!$A$1:$G$55</definedName>
    <definedName name="banquinas" localSheetId="0">#REF!</definedName>
    <definedName name="banquinas">#REF!</definedName>
    <definedName name="item1" localSheetId="0">Computo!#REF!</definedName>
    <definedName name="item1">Presupuesto!#REF!</definedName>
    <definedName name="item10" localSheetId="0">Computo!#REF!</definedName>
    <definedName name="item10">Presupuesto!#REF!</definedName>
    <definedName name="item11" localSheetId="0">Computo!#REF!</definedName>
    <definedName name="item11">Presupuesto!#REF!</definedName>
    <definedName name="item13a" localSheetId="0">Computo!#REF!</definedName>
    <definedName name="item13a">Presupuesto!#REF!</definedName>
    <definedName name="item13b" localSheetId="0">Computo!#REF!</definedName>
    <definedName name="item13b">Presupuesto!#REF!</definedName>
    <definedName name="item13c" localSheetId="0">Computo!#REF!</definedName>
    <definedName name="item13c">Presupuesto!#REF!</definedName>
    <definedName name="item14" localSheetId="0">Computo!#REF!</definedName>
    <definedName name="item14">Presupuesto!#REF!</definedName>
    <definedName name="item15" localSheetId="0">Computo!#REF!</definedName>
    <definedName name="item15">Presupuesto!#REF!</definedName>
    <definedName name="item16" localSheetId="0">Computo!#REF!</definedName>
    <definedName name="item16">Presupuesto!#REF!</definedName>
    <definedName name="item17" localSheetId="0">Computo!#REF!</definedName>
    <definedName name="item17">Presupuesto!#REF!</definedName>
    <definedName name="item18" localSheetId="0">Computo!#REF!</definedName>
    <definedName name="item18">Presupuesto!#REF!</definedName>
    <definedName name="item2" localSheetId="0">Computo!#REF!</definedName>
    <definedName name="item2">Presupuesto!#REF!</definedName>
    <definedName name="item20" localSheetId="0">Computo!#REF!</definedName>
    <definedName name="item20">Presupuesto!#REF!</definedName>
    <definedName name="ITEM21" localSheetId="0">Computo!#REF!</definedName>
    <definedName name="ITEM21">Presupuesto!#REF!</definedName>
    <definedName name="item22" localSheetId="0">Computo!#REF!</definedName>
    <definedName name="item22">Presupuesto!#REF!</definedName>
    <definedName name="ITEM23" localSheetId="0">Computo!#REF!</definedName>
    <definedName name="ITEM23">Presupuesto!#REF!</definedName>
    <definedName name="item25" localSheetId="0">Computo!#REF!</definedName>
    <definedName name="item25">Presupuesto!#REF!</definedName>
    <definedName name="item26" localSheetId="0">Computo!#REF!</definedName>
    <definedName name="item26">Presupuesto!#REF!</definedName>
    <definedName name="item27a" localSheetId="0">Computo!#REF!</definedName>
    <definedName name="item27a">Presupuesto!#REF!</definedName>
    <definedName name="item27b" localSheetId="0">Computo!#REF!</definedName>
    <definedName name="item27b">Presupuesto!#REF!</definedName>
    <definedName name="item3" localSheetId="0">Computo!#REF!</definedName>
    <definedName name="item3">Presupuesto!#REF!</definedName>
    <definedName name="item3a" localSheetId="0">Computo!#REF!</definedName>
    <definedName name="item3a">Presupuesto!#REF!</definedName>
    <definedName name="ITEM3B" localSheetId="0">Computo!#REF!</definedName>
    <definedName name="ITEM3B">Presupuesto!#REF!</definedName>
    <definedName name="item4" localSheetId="0">Computo!#REF!</definedName>
    <definedName name="item4">Presupuesto!#REF!</definedName>
    <definedName name="item5" localSheetId="0">Computo!#REF!</definedName>
    <definedName name="item5">Presupuesto!#REF!</definedName>
    <definedName name="item6" localSheetId="0">Computo!#REF!</definedName>
    <definedName name="item6">Presupuesto!#REF!</definedName>
    <definedName name="item7" localSheetId="0">Computo!#REF!</definedName>
    <definedName name="item7">Presupuesto!#REF!</definedName>
    <definedName name="item7A" localSheetId="0">Computo!#REF!</definedName>
    <definedName name="item7A">Presupuesto!#REF!</definedName>
    <definedName name="item7B" localSheetId="0">Computo!#REF!</definedName>
    <definedName name="item7B">Presupuesto!#REF!</definedName>
    <definedName name="item8" localSheetId="0">Computo!$E$24</definedName>
    <definedName name="item8">Presupuesto!#REF!</definedName>
    <definedName name="item9" localSheetId="0">Computo!#REF!</definedName>
    <definedName name="item9">Presupuesto!$E$42</definedName>
    <definedName name="itep1" localSheetId="0">Computo!$E$100</definedName>
    <definedName name="itep1">Presupuesto!$E$100</definedName>
    <definedName name="itep3" localSheetId="0">Computo!$E$106</definedName>
    <definedName name="itep3">Presupuesto!$E$106</definedName>
    <definedName name="itep4" localSheetId="0">Computo!$E$109</definedName>
    <definedName name="itep4">Presupuesto!$E$109</definedName>
    <definedName name="itep5" localSheetId="0">Computo!$E$112</definedName>
    <definedName name="itep5">Presupuesto!$E$112</definedName>
    <definedName name="itep6" localSheetId="0">Computo!$E$115</definedName>
    <definedName name="itep6">Presupuesto!$E$115</definedName>
    <definedName name="itep7" localSheetId="0">Computo!$E$118</definedName>
    <definedName name="itep7">Presupuesto!$E$118</definedName>
    <definedName name="itep8" localSheetId="0">Computo!$E$121</definedName>
    <definedName name="itep8">Presupuesto!$E$121</definedName>
    <definedName name="itep9" localSheetId="0">Computo!$E$125</definedName>
    <definedName name="itep9">Presupuesto!$E$125</definedName>
    <definedName name="LABORABLES">#REF!</definedName>
    <definedName name="MOV1A">#REF!</definedName>
    <definedName name="MOV1B">#REF!</definedName>
    <definedName name="MOV2A">#REF!</definedName>
    <definedName name="MOV2B">#REF!</definedName>
    <definedName name="movil2">#REF!</definedName>
    <definedName name="no">Datos!$F$11</definedName>
    <definedName name="PRODUCCION" localSheetId="0">#REF!</definedName>
    <definedName name="PRODUCCION">#REF!</definedName>
    <definedName name="_xlnm.Print_Titles" localSheetId="0">Computo!$8:$12</definedName>
    <definedName name="_xlnm.Print_Titles" localSheetId="1">Presupuesto!$9:$13</definedName>
  </definedNames>
  <calcPr calcId="124519"/>
</workbook>
</file>

<file path=xl/calcChain.xml><?xml version="1.0" encoding="utf-8"?>
<calcChain xmlns="http://schemas.openxmlformats.org/spreadsheetml/2006/main">
  <c r="E35" i="24"/>
  <c r="D34"/>
  <c r="E42" i="8"/>
  <c r="D47" i="24"/>
  <c r="E48" s="1"/>
  <c r="E46" i="8"/>
  <c r="D51" i="24"/>
  <c r="D33"/>
  <c r="D26" s="1"/>
  <c r="E27" s="1"/>
  <c r="I28" i="26"/>
  <c r="I27"/>
  <c r="I26"/>
  <c r="B45" i="8"/>
  <c r="E39"/>
  <c r="G39" s="1"/>
  <c r="D28" i="22"/>
  <c r="D27"/>
  <c r="D25"/>
  <c r="D23"/>
  <c r="D22"/>
  <c r="D19"/>
  <c r="D18"/>
  <c r="B28"/>
  <c r="B27"/>
  <c r="B26"/>
  <c r="B25"/>
  <c r="B24"/>
  <c r="B23"/>
  <c r="B22"/>
  <c r="B21"/>
  <c r="B20"/>
  <c r="B19"/>
  <c r="B18"/>
  <c r="F3"/>
  <c r="G50" i="8"/>
  <c r="D21" i="24"/>
  <c r="E22" s="1"/>
  <c r="E20" i="8" s="1"/>
  <c r="G20" s="1"/>
  <c r="J18" i="24"/>
  <c r="D15" s="1"/>
  <c r="E53" i="8"/>
  <c r="G53" s="1"/>
  <c r="D45"/>
  <c r="B42"/>
  <c r="B46" s="1"/>
  <c r="B50" s="1"/>
  <c r="B53" s="1"/>
  <c r="E36"/>
  <c r="G36" s="1"/>
  <c r="D23"/>
  <c r="D19"/>
  <c r="K17"/>
  <c r="D14"/>
  <c r="A7"/>
  <c r="A6"/>
  <c r="A5"/>
  <c r="E59" i="24"/>
  <c r="E52"/>
  <c r="B48"/>
  <c r="B52" s="1"/>
  <c r="B56" s="1"/>
  <c r="B59" s="1"/>
  <c r="E44"/>
  <c r="E40"/>
  <c r="D25"/>
  <c r="L14"/>
  <c r="D14"/>
  <c r="A7"/>
  <c r="A6"/>
  <c r="A5"/>
  <c r="D24" i="22" l="1"/>
  <c r="G42" i="8"/>
  <c r="G46"/>
  <c r="D20" i="22"/>
  <c r="E24" i="8"/>
  <c r="G24" s="1"/>
  <c r="E17" i="24"/>
  <c r="E15" i="8" s="1"/>
  <c r="D7" i="22"/>
  <c r="D6"/>
  <c r="D5"/>
  <c r="F12" i="1"/>
  <c r="D29" i="8" l="1"/>
  <c r="G15"/>
  <c r="D32" i="24"/>
  <c r="D21" i="22" l="1"/>
  <c r="E31" i="8"/>
  <c r="G31" s="1"/>
  <c r="G55" s="1"/>
  <c r="F9" i="22" l="1"/>
  <c r="H55" i="8"/>
  <c r="I55" s="1"/>
</calcChain>
</file>

<file path=xl/sharedStrings.xml><?xml version="1.0" encoding="utf-8"?>
<sst xmlns="http://schemas.openxmlformats.org/spreadsheetml/2006/main" count="220" uniqueCount="105">
  <si>
    <t>COMPUTO METRICO</t>
  </si>
  <si>
    <t>Km</t>
  </si>
  <si>
    <t>TOTAL</t>
  </si>
  <si>
    <t>m3</t>
  </si>
  <si>
    <t>CANTIDAD</t>
  </si>
  <si>
    <t>DESIGNACIÓN</t>
  </si>
  <si>
    <t>ITEM</t>
  </si>
  <si>
    <t>PARCIAL</t>
  </si>
  <si>
    <t>DATOS OBRA</t>
  </si>
  <si>
    <t>MES INICIO</t>
  </si>
  <si>
    <t>Coeficiente:</t>
  </si>
  <si>
    <t>AÑO INICIO</t>
  </si>
  <si>
    <t>DENOMINACIÓN</t>
  </si>
  <si>
    <t xml:space="preserve"> </t>
  </si>
  <si>
    <t>DATOS CERTIFICADO ACTUAL</t>
  </si>
  <si>
    <t>MES</t>
  </si>
  <si>
    <t>AÑO</t>
  </si>
  <si>
    <t>a) Cuota fija</t>
  </si>
  <si>
    <t>Mes: febrero de 2016</t>
  </si>
  <si>
    <t>Sr.Director Administrador de la</t>
  </si>
  <si>
    <t>Dirección Provincial de Vialidad</t>
  </si>
  <si>
    <t xml:space="preserve">Su Despacho.- </t>
  </si>
  <si>
    <t>Descripción</t>
  </si>
  <si>
    <t>Unidad</t>
  </si>
  <si>
    <t>Cantidad</t>
  </si>
  <si>
    <t>Precios Unitarios Cotizados</t>
  </si>
  <si>
    <t>En Números</t>
  </si>
  <si>
    <t>En Letras</t>
  </si>
  <si>
    <t>Total cotizado:</t>
  </si>
  <si>
    <t xml:space="preserve">Importa la presente propuestas la suma de: (En letras): . . . . . . . . . . . . . . . . . . . . . . . . . . . . . . . . . . . . . . . . . .   . . . . . . . . . . . . . . . . . . . . . . . . . . . . . . . . </t>
  </si>
  <si>
    <t>1.- Todos los precios unitarios se consignarán con letras y números</t>
  </si>
  <si>
    <t>2.- Todas las fojas deberán firmarse al pie.-</t>
  </si>
  <si>
    <t>3.- La oferta debe ser formulada por duplicado.-</t>
  </si>
  <si>
    <r>
      <t>REFERENCIAS</t>
    </r>
    <r>
      <rPr>
        <b/>
        <sz val="10"/>
        <rFont val="Arial"/>
        <family val="2"/>
      </rPr>
      <t>:</t>
    </r>
  </si>
  <si>
    <t>Preupuesto oficial :</t>
  </si>
  <si>
    <t>Item Nro.</t>
  </si>
  <si>
    <t xml:space="preserve">El que suscribe, …………………………, declara que ha examiinado el terreno, los planos y cómputos métricos, Pliego de Condiciones y Especificaciones relativos a las obras     </t>
  </si>
  <si>
    <t>obras correspondientes a los precios unitarios que se consigna a continuación:</t>
  </si>
  <si>
    <t>indicadas en el título y se compromete a realizarlas en un todo de acuerdo con los mencionados documentos que declara conocer en todas sus partes  ofreciendo ejecutar las</t>
  </si>
  <si>
    <t>Son pesos …………………………………..</t>
  </si>
  <si>
    <t>Compra directa con cotejo de precios N° 04/16.-</t>
  </si>
  <si>
    <t>OBRA : REHABILITACION DE PUENTE  Y CALZADA SOBRE Aº MANATIALES</t>
  </si>
  <si>
    <t>RUTA PROVINCIAL Nº 11- TRAMO: DIAMANTE-VICTORIA</t>
  </si>
  <si>
    <t>DPTO. DIAMANTE .</t>
  </si>
  <si>
    <t>S/ E y P</t>
  </si>
  <si>
    <t>Imprev:</t>
  </si>
  <si>
    <t xml:space="preserve">A ejecutar </t>
  </si>
  <si>
    <t>perfil submuración</t>
  </si>
  <si>
    <t>ala o muro exist</t>
  </si>
  <si>
    <t>1/2 perímetro</t>
  </si>
  <si>
    <t>long. Total a submurar</t>
  </si>
  <si>
    <t xml:space="preserve">Muro de roca para submuración  de muros existentes </t>
  </si>
  <si>
    <t>56,80m x 3,00m3/m=</t>
  </si>
  <si>
    <t>Relleno del lecho con suelo calcáreo</t>
  </si>
  <si>
    <t>Muro de roca calcarea (ciclópeo) con H4</t>
  </si>
  <si>
    <t>Roca calcárea - Hº Tipo h 4</t>
  </si>
  <si>
    <t>Lecho actual</t>
  </si>
  <si>
    <t>Relleno c/suelo calcáreo</t>
  </si>
  <si>
    <t>Muro existente</t>
  </si>
  <si>
    <t>Muro de Hormigón ciclópeo:</t>
  </si>
  <si>
    <t>Excavación para fundaciones</t>
  </si>
  <si>
    <t xml:space="preserve">Diente de entrada y salida: 1,00m x 0,30m x 46,00m </t>
  </si>
  <si>
    <t>Hormigón H 4</t>
  </si>
  <si>
    <t>Platea</t>
  </si>
  <si>
    <t>2,00m</t>
  </si>
  <si>
    <t>H: 2,00m</t>
  </si>
  <si>
    <t>Para elaboración de Hº ciclópeo</t>
  </si>
  <si>
    <t>Hormigón H 13</t>
  </si>
  <si>
    <t>Dientes : 0,85m x 0,20m x 46,00m</t>
  </si>
  <si>
    <t>Dientes: 0,30m x 0,05m x 46,00m</t>
  </si>
  <si>
    <t>Acero en barras ADN42 doblado y clocado</t>
  </si>
  <si>
    <t>Platea entre muros y dientes</t>
  </si>
  <si>
    <t>Tn</t>
  </si>
  <si>
    <t>Reconstrucción de base calcára</t>
  </si>
  <si>
    <t>S/medición</t>
  </si>
  <si>
    <t>7,3/2*2*0,6 --prof 060m  2m de ancho en 1/2 calzada</t>
  </si>
  <si>
    <t>Reconstrucción de carpeta asfáltica</t>
  </si>
  <si>
    <t xml:space="preserve">Para reparación por colado de calzada afectada </t>
  </si>
  <si>
    <t>0,15m de esp.</t>
  </si>
  <si>
    <t xml:space="preserve">Según medición, hasta cota de platea </t>
  </si>
  <si>
    <t>Provisión de movilidad</t>
  </si>
  <si>
    <t>mes</t>
  </si>
  <si>
    <t>b) Adicional por Km recorrido</t>
  </si>
  <si>
    <t>Submuración estruc.existente c/ Hº ciclópeo, excluido Hº H-4</t>
  </si>
  <si>
    <t>Imprevistos</t>
  </si>
  <si>
    <t>terraplén ruta</t>
  </si>
  <si>
    <t>Platea a ejecutar Hº H 13</t>
  </si>
  <si>
    <t>Hº H 4</t>
  </si>
  <si>
    <t>PRESUPUESTO</t>
  </si>
  <si>
    <t>relleno aguas abajo  lecho c/piedra:</t>
  </si>
  <si>
    <t>(1,65*13)/2 * 12=</t>
  </si>
  <si>
    <t xml:space="preserve">Según medición, hasta cota de base de  platea </t>
  </si>
  <si>
    <t>P/ relleno cauce, aguas arriba y abajo, de plateas entre alas</t>
  </si>
  <si>
    <t>S/ E y P:  505,790 m3</t>
  </si>
  <si>
    <t>IMPORTES</t>
  </si>
  <si>
    <t>PRECIOS UNITARIOS</t>
  </si>
  <si>
    <t>IMPORTES PARCIALES COTIZADOS</t>
  </si>
  <si>
    <t>P/reparación p/ colado de calzada afectada</t>
  </si>
  <si>
    <t>Para excavac. Detrás de alas p/relleno con H4</t>
  </si>
  <si>
    <t>Ancho sup. muro: 1,00m</t>
  </si>
  <si>
    <r>
      <t xml:space="preserve">Plazo de ejecución:  </t>
    </r>
    <r>
      <rPr>
        <b/>
        <sz val="10"/>
        <rFont val="Arial"/>
        <family val="2"/>
      </rPr>
      <t>3 (tres) meses</t>
    </r>
    <r>
      <rPr>
        <sz val="10"/>
        <rFont val="Arial"/>
        <family val="2"/>
      </rPr>
      <t>.</t>
    </r>
  </si>
  <si>
    <t>S/medición, incluidos riegos asfálticos, sup.: 7,30 x 7,30m2</t>
  </si>
  <si>
    <t>: oferta</t>
  </si>
  <si>
    <r>
      <t xml:space="preserve">a submurar=     </t>
    </r>
    <r>
      <rPr>
        <u/>
        <sz val="11"/>
        <rFont val="Arial"/>
        <family val="2"/>
      </rPr>
      <t>56,80m</t>
    </r>
    <r>
      <rPr>
        <sz val="11"/>
        <rFont val="Arial"/>
        <family val="2"/>
      </rPr>
      <t xml:space="preserve"> </t>
    </r>
  </si>
  <si>
    <t>TOTAL:       $</t>
  </si>
</sst>
</file>

<file path=xl/styles.xml><?xml version="1.0" encoding="utf-8"?>
<styleSheet xmlns="http://schemas.openxmlformats.org/spreadsheetml/2006/main">
  <numFmts count="14">
    <numFmt numFmtId="164" formatCode="_ * #,##0.00_ ;_ * \-#,##0.00_ ;_ * &quot;-&quot;??_ ;_ @_ "/>
    <numFmt numFmtId="165" formatCode="General_)"/>
    <numFmt numFmtId="166" formatCode="#.##000"/>
    <numFmt numFmtId="167" formatCode="\$#,#00"/>
    <numFmt numFmtId="168" formatCode="#,#00"/>
    <numFmt numFmtId="169" formatCode="%#,#00"/>
    <numFmt numFmtId="170" formatCode="#,"/>
    <numFmt numFmtId="171" formatCode="#,##0.000"/>
    <numFmt numFmtId="172" formatCode="\$#,##0\ ;\(\$#,##0\)"/>
    <numFmt numFmtId="173" formatCode="0.000"/>
    <numFmt numFmtId="174" formatCode="0.0"/>
    <numFmt numFmtId="175" formatCode="[$$-2C0A]\ #,##0.00"/>
    <numFmt numFmtId="176" formatCode="[$$-2C0A]\ #,##0.00;[$$-2C0A]\ \-#,##0.00"/>
    <numFmt numFmtId="177" formatCode="&quot;$&quot;\ #,##0.00"/>
  </numFmts>
  <fonts count="30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Courier"/>
      <family val="3"/>
    </font>
    <font>
      <sz val="12"/>
      <name val="Arial"/>
      <family val="2"/>
    </font>
    <font>
      <sz val="12"/>
      <color indexed="10"/>
      <name val="Arial"/>
      <family val="2"/>
    </font>
    <font>
      <sz val="12"/>
      <color indexed="39"/>
      <name val="Arial"/>
      <family val="2"/>
    </font>
    <font>
      <u/>
      <sz val="12"/>
      <name val="Arial"/>
      <family val="2"/>
    </font>
    <font>
      <sz val="18"/>
      <color indexed="24"/>
      <name val="Arial"/>
      <family val="2"/>
    </font>
    <font>
      <sz val="16"/>
      <color indexed="24"/>
      <name val="Arial"/>
      <family val="2"/>
    </font>
    <font>
      <sz val="12"/>
      <color indexed="2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sz val="13"/>
      <name val="Times New Roman"/>
      <family val="1"/>
    </font>
    <font>
      <b/>
      <i/>
      <sz val="12"/>
      <name val="Times New Roman"/>
      <family val="1"/>
    </font>
    <font>
      <b/>
      <sz val="8"/>
      <name val="Times New Roman"/>
      <family val="1"/>
    </font>
    <font>
      <sz val="12"/>
      <color theme="3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>
      <protection locked="0"/>
    </xf>
    <xf numFmtId="170" fontId="3" fillId="0" borderId="0">
      <protection locked="0"/>
    </xf>
    <xf numFmtId="170" fontId="3" fillId="0" borderId="0">
      <protection locked="0"/>
    </xf>
    <xf numFmtId="0" fontId="11" fillId="0" borderId="0" applyFont="0" applyFill="0" applyBorder="0" applyAlignment="0" applyProtection="0"/>
    <xf numFmtId="168" fontId="2" fillId="0" borderId="0">
      <protection locked="0"/>
    </xf>
    <xf numFmtId="166" fontId="2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172" fontId="11" fillId="0" borderId="0" applyFont="0" applyFill="0" applyBorder="0" applyAlignment="0" applyProtection="0"/>
    <xf numFmtId="165" fontId="4" fillId="0" borderId="0"/>
    <xf numFmtId="169" fontId="2" fillId="0" borderId="0">
      <protection locked="0"/>
    </xf>
    <xf numFmtId="9" fontId="1" fillId="0" borderId="0" applyFont="0" applyFill="0" applyBorder="0" applyAlignment="0" applyProtection="0"/>
    <xf numFmtId="3" fontId="11" fillId="0" borderId="0" applyFont="0" applyFill="0" applyBorder="0" applyAlignment="0" applyProtection="0"/>
    <xf numFmtId="170" fontId="2" fillId="0" borderId="1">
      <protection locked="0"/>
    </xf>
  </cellStyleXfs>
  <cellXfs count="189">
    <xf numFmtId="0" fontId="0" fillId="0" borderId="0" xfId="0"/>
    <xf numFmtId="0" fontId="0" fillId="0" borderId="0" xfId="0" applyBorder="1"/>
    <xf numFmtId="0" fontId="1" fillId="0" borderId="0" xfId="0" applyFont="1"/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8" fillId="2" borderId="0" xfId="0" applyFont="1" applyFill="1"/>
    <xf numFmtId="0" fontId="7" fillId="2" borderId="0" xfId="0" applyFont="1" applyFill="1"/>
    <xf numFmtId="0" fontId="0" fillId="0" borderId="4" xfId="0" applyBorder="1"/>
    <xf numFmtId="14" fontId="5" fillId="2" borderId="0" xfId="0" applyNumberFormat="1" applyFont="1" applyFill="1"/>
    <xf numFmtId="0" fontId="20" fillId="2" borderId="0" xfId="0" applyFont="1" applyFill="1"/>
    <xf numFmtId="10" fontId="0" fillId="0" borderId="0" xfId="14" applyNumberFormat="1" applyFont="1"/>
    <xf numFmtId="0" fontId="0" fillId="2" borderId="0" xfId="0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10" fontId="0" fillId="0" borderId="0" xfId="14" applyNumberFormat="1" applyFont="1" applyBorder="1"/>
    <xf numFmtId="0" fontId="18" fillId="0" borderId="0" xfId="0" applyFont="1"/>
    <xf numFmtId="174" fontId="0" fillId="0" borderId="0" xfId="0" applyNumberFormat="1"/>
    <xf numFmtId="10" fontId="0" fillId="0" borderId="0" xfId="0" applyNumberFormat="1"/>
    <xf numFmtId="9" fontId="12" fillId="0" borderId="0" xfId="14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0" xfId="0" applyFont="1" applyBorder="1"/>
    <xf numFmtId="0" fontId="14" fillId="0" borderId="0" xfId="0" applyFont="1" applyBorder="1"/>
    <xf numFmtId="0" fontId="1" fillId="0" borderId="0" xfId="0" applyFont="1" applyAlignment="1">
      <alignment horizontal="center"/>
    </xf>
    <xf numFmtId="0" fontId="14" fillId="0" borderId="0" xfId="0" applyFont="1"/>
    <xf numFmtId="4" fontId="1" fillId="0" borderId="0" xfId="0" applyNumberFormat="1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10" fontId="1" fillId="0" borderId="0" xfId="14" applyNumberFormat="1" applyFont="1" applyBorder="1"/>
    <xf numFmtId="177" fontId="25" fillId="0" borderId="0" xfId="0" applyNumberFormat="1" applyFont="1" applyBorder="1" applyAlignment="1">
      <alignment horizontal="left"/>
    </xf>
    <xf numFmtId="0" fontId="13" fillId="0" borderId="0" xfId="0" applyFont="1"/>
    <xf numFmtId="4" fontId="21" fillId="0" borderId="7" xfId="0" applyNumberFormat="1" applyFont="1" applyBorder="1" applyAlignment="1">
      <alignment horizontal="right" vertical="center"/>
    </xf>
    <xf numFmtId="4" fontId="13" fillId="0" borderId="7" xfId="0" applyNumberFormat="1" applyFont="1" applyBorder="1" applyAlignment="1">
      <alignment horizontal="right" vertic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2" fillId="0" borderId="7" xfId="0" applyFont="1" applyBorder="1" applyAlignment="1">
      <alignment horizontal="center" vertical="center"/>
    </xf>
    <xf numFmtId="171" fontId="21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/>
    </xf>
    <xf numFmtId="175" fontId="13" fillId="0" borderId="0" xfId="0" applyNumberFormat="1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0" fillId="0" borderId="14" xfId="0" applyBorder="1"/>
    <xf numFmtId="0" fontId="0" fillId="0" borderId="9" xfId="0" applyBorder="1"/>
    <xf numFmtId="0" fontId="1" fillId="0" borderId="14" xfId="0" applyFont="1" applyBorder="1"/>
    <xf numFmtId="0" fontId="1" fillId="2" borderId="0" xfId="0" applyFont="1" applyFill="1" applyBorder="1"/>
    <xf numFmtId="176" fontId="1" fillId="2" borderId="0" xfId="0" applyNumberFormat="1" applyFont="1" applyFill="1" applyBorder="1"/>
    <xf numFmtId="0" fontId="0" fillId="0" borderId="15" xfId="0" applyBorder="1"/>
    <xf numFmtId="0" fontId="0" fillId="0" borderId="16" xfId="0" applyBorder="1"/>
    <xf numFmtId="0" fontId="0" fillId="0" borderId="10" xfId="0" applyBorder="1"/>
    <xf numFmtId="0" fontId="21" fillId="2" borderId="0" xfId="0" applyFont="1" applyFill="1" applyBorder="1" applyAlignment="1">
      <alignment vertical="center"/>
    </xf>
    <xf numFmtId="0" fontId="21" fillId="0" borderId="9" xfId="0" applyFont="1" applyBorder="1" applyAlignment="1">
      <alignment horizontal="right"/>
    </xf>
    <xf numFmtId="0" fontId="12" fillId="0" borderId="14" xfId="0" applyFont="1" applyBorder="1" applyAlignment="1">
      <alignment horizontal="right" vertical="top"/>
    </xf>
    <xf numFmtId="0" fontId="1" fillId="0" borderId="14" xfId="0" applyFont="1" applyBorder="1" applyAlignment="1">
      <alignment vertical="top"/>
    </xf>
    <xf numFmtId="0" fontId="1" fillId="0" borderId="7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71" fontId="1" fillId="0" borderId="7" xfId="0" applyNumberFormat="1" applyFont="1" applyBorder="1" applyAlignment="1">
      <alignment horizontal="right" vertical="center"/>
    </xf>
    <xf numFmtId="171" fontId="1" fillId="0" borderId="11" xfId="0" applyNumberFormat="1" applyFont="1" applyBorder="1" applyAlignment="1">
      <alignment horizontal="right" vertical="center"/>
    </xf>
    <xf numFmtId="171" fontId="1" fillId="0" borderId="13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7" xfId="0" applyFont="1" applyBorder="1" applyAlignment="1">
      <alignment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1" fillId="0" borderId="11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6" fillId="2" borderId="2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26" fillId="2" borderId="8" xfId="0" applyFont="1" applyFill="1" applyBorder="1" applyAlignment="1">
      <alignment horizontal="center"/>
    </xf>
    <xf numFmtId="0" fontId="27" fillId="0" borderId="0" xfId="0" applyFont="1" applyBorder="1"/>
    <xf numFmtId="0" fontId="24" fillId="2" borderId="0" xfId="0" applyFont="1" applyFill="1"/>
    <xf numFmtId="171" fontId="24" fillId="2" borderId="0" xfId="0" applyNumberFormat="1" applyFont="1" applyFill="1" applyAlignment="1">
      <alignment horizontal="right"/>
    </xf>
    <xf numFmtId="165" fontId="28" fillId="2" borderId="0" xfId="12" applyFont="1" applyFill="1" applyAlignment="1" applyProtection="1">
      <alignment vertical="center"/>
    </xf>
    <xf numFmtId="0" fontId="26" fillId="2" borderId="0" xfId="0" applyFont="1" applyFill="1"/>
    <xf numFmtId="171" fontId="26" fillId="2" borderId="0" xfId="0" applyNumberFormat="1" applyFont="1" applyFill="1" applyAlignment="1">
      <alignment horizontal="right"/>
    </xf>
    <xf numFmtId="171" fontId="26" fillId="2" borderId="0" xfId="0" applyNumberFormat="1" applyFont="1" applyFill="1" applyAlignment="1" applyProtection="1">
      <alignment horizontal="right"/>
    </xf>
    <xf numFmtId="0" fontId="24" fillId="2" borderId="0" xfId="0" applyFont="1" applyFill="1" applyAlignment="1">
      <alignment horizontal="center" vertical="center"/>
    </xf>
    <xf numFmtId="0" fontId="26" fillId="2" borderId="11" xfId="0" applyFont="1" applyFill="1" applyBorder="1" applyAlignment="1" applyProtection="1">
      <alignment horizontal="center" vertical="center"/>
    </xf>
    <xf numFmtId="0" fontId="26" fillId="2" borderId="11" xfId="0" applyFont="1" applyFill="1" applyBorder="1"/>
    <xf numFmtId="0" fontId="26" fillId="2" borderId="11" xfId="0" applyFont="1" applyFill="1" applyBorder="1" applyAlignment="1" applyProtection="1">
      <alignment horizontal="center" vertical="center" wrapText="1"/>
    </xf>
    <xf numFmtId="171" fontId="26" fillId="2" borderId="4" xfId="0" applyNumberFormat="1" applyFont="1" applyFill="1" applyBorder="1" applyAlignment="1" applyProtection="1">
      <alignment horizontal="center" vertical="center" wrapText="1"/>
    </xf>
    <xf numFmtId="171" fontId="26" fillId="2" borderId="5" xfId="0" applyNumberFormat="1" applyFont="1" applyFill="1" applyBorder="1" applyAlignment="1" applyProtection="1">
      <alignment horizontal="center" vertical="center" wrapText="1"/>
    </xf>
    <xf numFmtId="0" fontId="26" fillId="2" borderId="12" xfId="0" applyFont="1" applyFill="1" applyBorder="1" applyAlignment="1" applyProtection="1">
      <alignment horizontal="center" vertical="center"/>
    </xf>
    <xf numFmtId="0" fontId="26" fillId="2" borderId="12" xfId="0" applyFont="1" applyFill="1" applyBorder="1" applyAlignment="1" applyProtection="1">
      <alignment horizontal="center"/>
    </xf>
    <xf numFmtId="0" fontId="26" fillId="2" borderId="12" xfId="0" applyFont="1" applyFill="1" applyBorder="1" applyAlignment="1" applyProtection="1">
      <alignment horizontal="center" vertical="center" wrapText="1"/>
    </xf>
    <xf numFmtId="171" fontId="26" fillId="2" borderId="14" xfId="0" applyNumberFormat="1" applyFont="1" applyFill="1" applyBorder="1" applyAlignment="1" applyProtection="1">
      <alignment horizontal="center" vertical="center" wrapText="1"/>
    </xf>
    <xf numFmtId="171" fontId="26" fillId="2" borderId="9" xfId="0" applyNumberFormat="1" applyFont="1" applyFill="1" applyBorder="1" applyAlignment="1" applyProtection="1">
      <alignment horizontal="center" vertical="center" wrapText="1"/>
    </xf>
    <xf numFmtId="0" fontId="26" fillId="2" borderId="13" xfId="0" applyFont="1" applyFill="1" applyBorder="1" applyAlignment="1" applyProtection="1">
      <alignment horizontal="center" vertical="center"/>
    </xf>
    <xf numFmtId="0" fontId="26" fillId="2" borderId="13" xfId="0" applyFont="1" applyFill="1" applyBorder="1"/>
    <xf numFmtId="0" fontId="26" fillId="2" borderId="13" xfId="0" applyFont="1" applyFill="1" applyBorder="1" applyAlignment="1" applyProtection="1">
      <alignment horizontal="center" vertical="center" wrapText="1"/>
    </xf>
    <xf numFmtId="171" fontId="26" fillId="2" borderId="15" xfId="0" applyNumberFormat="1" applyFont="1" applyFill="1" applyBorder="1" applyAlignment="1" applyProtection="1">
      <alignment horizontal="center" vertical="center" wrapText="1"/>
    </xf>
    <xf numFmtId="171" fontId="26" fillId="2" borderId="10" xfId="0" applyNumberFormat="1" applyFont="1" applyFill="1" applyBorder="1" applyAlignment="1" applyProtection="1">
      <alignment horizontal="center" vertical="center" wrapText="1"/>
    </xf>
    <xf numFmtId="0" fontId="28" fillId="2" borderId="11" xfId="0" applyFont="1" applyFill="1" applyBorder="1" applyAlignment="1" applyProtection="1">
      <alignment horizontal="center"/>
    </xf>
    <xf numFmtId="0" fontId="28" fillId="2" borderId="0" xfId="0" applyFont="1" applyFill="1" applyBorder="1"/>
    <xf numFmtId="171" fontId="26" fillId="2" borderId="12" xfId="0" applyNumberFormat="1" applyFont="1" applyFill="1" applyBorder="1" applyAlignment="1" applyProtection="1">
      <alignment horizontal="center"/>
    </xf>
    <xf numFmtId="0" fontId="26" fillId="2" borderId="0" xfId="0" applyFont="1" applyFill="1" applyBorder="1" applyAlignment="1">
      <alignment horizontal="left"/>
    </xf>
    <xf numFmtId="0" fontId="26" fillId="2" borderId="12" xfId="0" applyFont="1" applyFill="1" applyBorder="1" applyAlignment="1">
      <alignment horizontal="center"/>
    </xf>
    <xf numFmtId="171" fontId="26" fillId="2" borderId="13" xfId="0" applyNumberFormat="1" applyFont="1" applyFill="1" applyBorder="1" applyAlignment="1" applyProtection="1">
      <alignment horizontal="right"/>
    </xf>
    <xf numFmtId="171" fontId="28" fillId="2" borderId="13" xfId="0" applyNumberFormat="1" applyFont="1" applyFill="1" applyBorder="1" applyAlignment="1" applyProtection="1">
      <alignment horizontal="right"/>
    </xf>
    <xf numFmtId="0" fontId="24" fillId="2" borderId="0" xfId="0" applyFont="1" applyFill="1" applyAlignment="1">
      <alignment horizontal="left"/>
    </xf>
    <xf numFmtId="0" fontId="28" fillId="2" borderId="0" xfId="0" applyFont="1" applyFill="1" applyBorder="1" applyAlignment="1">
      <alignment horizontal="left"/>
    </xf>
    <xf numFmtId="171" fontId="26" fillId="2" borderId="12" xfId="0" applyNumberFormat="1" applyFont="1" applyFill="1" applyBorder="1" applyAlignment="1" applyProtection="1">
      <alignment horizontal="right"/>
    </xf>
    <xf numFmtId="171" fontId="26" fillId="2" borderId="7" xfId="0" applyNumberFormat="1" applyFont="1" applyFill="1" applyBorder="1" applyAlignment="1">
      <alignment horizontal="right"/>
    </xf>
    <xf numFmtId="4" fontId="26" fillId="2" borderId="7" xfId="0" applyNumberFormat="1" applyFont="1" applyFill="1" applyBorder="1" applyAlignment="1">
      <alignment horizontal="right"/>
    </xf>
    <xf numFmtId="10" fontId="24" fillId="2" borderId="0" xfId="0" applyNumberFormat="1" applyFont="1" applyFill="1" applyAlignment="1">
      <alignment horizontal="left"/>
    </xf>
    <xf numFmtId="0" fontId="28" fillId="2" borderId="13" xfId="0" applyFont="1" applyFill="1" applyBorder="1" applyAlignment="1" applyProtection="1">
      <alignment horizontal="center"/>
    </xf>
    <xf numFmtId="0" fontId="24" fillId="2" borderId="16" xfId="0" applyFont="1" applyFill="1" applyBorder="1"/>
    <xf numFmtId="0" fontId="24" fillId="2" borderId="13" xfId="0" applyFont="1" applyFill="1" applyBorder="1"/>
    <xf numFmtId="171" fontId="24" fillId="2" borderId="7" xfId="0" applyNumberFormat="1" applyFont="1" applyFill="1" applyBorder="1" applyAlignment="1">
      <alignment horizontal="right"/>
    </xf>
    <xf numFmtId="4" fontId="24" fillId="2" borderId="7" xfId="0" applyNumberFormat="1" applyFont="1" applyFill="1" applyBorder="1" applyAlignment="1">
      <alignment horizontal="right"/>
    </xf>
    <xf numFmtId="0" fontId="28" fillId="2" borderId="14" xfId="0" applyFont="1" applyFill="1" applyBorder="1" applyAlignment="1">
      <alignment horizontal="center"/>
    </xf>
    <xf numFmtId="0" fontId="28" fillId="2" borderId="14" xfId="0" applyFont="1" applyFill="1" applyBorder="1" applyAlignment="1">
      <alignment horizontal="left"/>
    </xf>
    <xf numFmtId="0" fontId="28" fillId="2" borderId="12" xfId="0" applyFont="1" applyFill="1" applyBorder="1" applyAlignment="1" applyProtection="1">
      <alignment horizontal="center"/>
    </xf>
    <xf numFmtId="171" fontId="28" fillId="2" borderId="12" xfId="0" applyNumberFormat="1" applyFont="1" applyFill="1" applyBorder="1" applyAlignment="1" applyProtection="1">
      <alignment horizontal="right"/>
    </xf>
    <xf numFmtId="171" fontId="28" fillId="2" borderId="9" xfId="0" applyNumberFormat="1" applyFont="1" applyFill="1" applyBorder="1" applyAlignment="1" applyProtection="1">
      <alignment horizontal="center"/>
    </xf>
    <xf numFmtId="4" fontId="28" fillId="2" borderId="9" xfId="0" applyNumberFormat="1" applyFont="1" applyFill="1" applyBorder="1" applyAlignment="1" applyProtection="1">
      <alignment horizontal="center"/>
    </xf>
    <xf numFmtId="0" fontId="24" fillId="2" borderId="0" xfId="0" applyFont="1" applyFill="1" applyAlignment="1">
      <alignment horizontal="center"/>
    </xf>
    <xf numFmtId="173" fontId="24" fillId="2" borderId="0" xfId="0" applyNumberFormat="1" applyFont="1" applyFill="1"/>
    <xf numFmtId="14" fontId="26" fillId="2" borderId="14" xfId="0" applyNumberFormat="1" applyFont="1" applyFill="1" applyBorder="1" applyAlignment="1" applyProtection="1">
      <alignment horizontal="left"/>
    </xf>
    <xf numFmtId="4" fontId="28" fillId="2" borderId="12" xfId="0" applyNumberFormat="1" applyFont="1" applyFill="1" applyBorder="1" applyAlignment="1" applyProtection="1">
      <alignment horizontal="right"/>
    </xf>
    <xf numFmtId="171" fontId="24" fillId="2" borderId="0" xfId="0" applyNumberFormat="1" applyFont="1" applyFill="1"/>
    <xf numFmtId="0" fontId="28" fillId="2" borderId="12" xfId="0" applyFont="1" applyFill="1" applyBorder="1" applyAlignment="1">
      <alignment horizontal="center"/>
    </xf>
    <xf numFmtId="14" fontId="26" fillId="2" borderId="0" xfId="0" applyNumberFormat="1" applyFont="1" applyFill="1" applyBorder="1" applyAlignment="1" applyProtection="1">
      <alignment horizontal="left"/>
    </xf>
    <xf numFmtId="4" fontId="28" fillId="2" borderId="13" xfId="0" applyNumberFormat="1" applyFont="1" applyFill="1" applyBorder="1" applyAlignment="1" applyProtection="1">
      <alignment horizontal="right"/>
    </xf>
    <xf numFmtId="174" fontId="24" fillId="2" borderId="0" xfId="0" applyNumberFormat="1" applyFont="1" applyFill="1" applyAlignment="1">
      <alignment horizontal="center"/>
    </xf>
    <xf numFmtId="171" fontId="24" fillId="2" borderId="13" xfId="0" applyNumberFormat="1" applyFont="1" applyFill="1" applyBorder="1" applyAlignment="1">
      <alignment horizontal="right"/>
    </xf>
    <xf numFmtId="4" fontId="24" fillId="2" borderId="13" xfId="0" applyNumberFormat="1" applyFont="1" applyFill="1" applyBorder="1" applyAlignment="1">
      <alignment horizontal="right"/>
    </xf>
    <xf numFmtId="171" fontId="24" fillId="2" borderId="0" xfId="0" applyNumberFormat="1" applyFont="1" applyFill="1" applyBorder="1"/>
    <xf numFmtId="176" fontId="24" fillId="2" borderId="0" xfId="0" applyNumberFormat="1" applyFont="1" applyFill="1"/>
    <xf numFmtId="0" fontId="24" fillId="2" borderId="0" xfId="0" applyFont="1" applyFill="1" applyAlignment="1">
      <alignment horizontal="center" vertical="top"/>
    </xf>
    <xf numFmtId="0" fontId="28" fillId="2" borderId="11" xfId="0" applyFont="1" applyFill="1" applyBorder="1" applyAlignment="1">
      <alignment horizontal="center"/>
    </xf>
    <xf numFmtId="4" fontId="24" fillId="2" borderId="0" xfId="0" applyNumberFormat="1" applyFont="1" applyFill="1"/>
    <xf numFmtId="0" fontId="28" fillId="2" borderId="16" xfId="0" applyFont="1" applyFill="1" applyBorder="1" applyAlignment="1">
      <alignment horizontal="left"/>
    </xf>
    <xf numFmtId="0" fontId="26" fillId="2" borderId="13" xfId="0" applyFont="1" applyFill="1" applyBorder="1" applyAlignment="1">
      <alignment horizontal="center"/>
    </xf>
    <xf numFmtId="171" fontId="26" fillId="2" borderId="13" xfId="0" applyNumberFormat="1" applyFont="1" applyFill="1" applyBorder="1" applyAlignment="1">
      <alignment horizontal="right"/>
    </xf>
    <xf numFmtId="4" fontId="26" fillId="2" borderId="13" xfId="0" applyNumberFormat="1" applyFont="1" applyFill="1" applyBorder="1" applyAlignment="1">
      <alignment horizontal="right"/>
    </xf>
    <xf numFmtId="171" fontId="26" fillId="2" borderId="12" xfId="0" applyNumberFormat="1" applyFont="1" applyFill="1" applyBorder="1" applyAlignment="1">
      <alignment horizontal="right"/>
    </xf>
    <xf numFmtId="4" fontId="26" fillId="2" borderId="12" xfId="0" applyNumberFormat="1" applyFont="1" applyFill="1" applyBorder="1" applyAlignment="1">
      <alignment horizontal="right"/>
    </xf>
    <xf numFmtId="0" fontId="28" fillId="2" borderId="6" xfId="0" applyFont="1" applyFill="1" applyBorder="1" applyAlignment="1">
      <alignment horizontal="left"/>
    </xf>
    <xf numFmtId="0" fontId="26" fillId="2" borderId="11" xfId="0" applyFont="1" applyFill="1" applyBorder="1" applyAlignment="1">
      <alignment horizontal="center"/>
    </xf>
    <xf numFmtId="171" fontId="26" fillId="2" borderId="11" xfId="0" applyNumberFormat="1" applyFont="1" applyFill="1" applyBorder="1" applyAlignment="1" applyProtection="1">
      <alignment horizontal="right"/>
    </xf>
    <xf numFmtId="171" fontId="26" fillId="2" borderId="11" xfId="0" applyNumberFormat="1" applyFont="1" applyFill="1" applyBorder="1" applyAlignment="1">
      <alignment horizontal="right"/>
    </xf>
    <xf numFmtId="4" fontId="26" fillId="2" borderId="11" xfId="0" applyNumberFormat="1" applyFont="1" applyFill="1" applyBorder="1" applyAlignment="1">
      <alignment horizontal="right"/>
    </xf>
    <xf numFmtId="0" fontId="28" fillId="2" borderId="15" xfId="0" applyFont="1" applyFill="1" applyBorder="1" applyAlignment="1">
      <alignment horizontal="left"/>
    </xf>
    <xf numFmtId="10" fontId="24" fillId="2" borderId="0" xfId="0" applyNumberFormat="1" applyFont="1" applyFill="1"/>
    <xf numFmtId="0" fontId="26" fillId="2" borderId="6" xfId="0" applyFont="1" applyFill="1" applyBorder="1"/>
    <xf numFmtId="171" fontId="26" fillId="2" borderId="6" xfId="0" applyNumberFormat="1" applyFont="1" applyFill="1" applyBorder="1" applyAlignment="1">
      <alignment horizontal="right"/>
    </xf>
    <xf numFmtId="0" fontId="24" fillId="2" borderId="0" xfId="0" applyFont="1" applyFill="1" applyAlignment="1">
      <alignment horizontal="center" vertical="center"/>
    </xf>
    <xf numFmtId="171" fontId="26" fillId="2" borderId="4" xfId="0" applyNumberFormat="1" applyFont="1" applyFill="1" applyBorder="1" applyAlignment="1" applyProtection="1">
      <alignment horizontal="center" vertical="center"/>
    </xf>
    <xf numFmtId="171" fontId="26" fillId="2" borderId="5" xfId="0" applyNumberFormat="1" applyFont="1" applyFill="1" applyBorder="1" applyAlignment="1" applyProtection="1">
      <alignment horizontal="center" vertical="center"/>
    </xf>
    <xf numFmtId="171" fontId="26" fillId="2" borderId="15" xfId="0" applyNumberFormat="1" applyFont="1" applyFill="1" applyBorder="1" applyAlignment="1" applyProtection="1">
      <alignment horizontal="center" vertical="center"/>
    </xf>
    <xf numFmtId="171" fontId="26" fillId="2" borderId="10" xfId="0" applyNumberFormat="1" applyFont="1" applyFill="1" applyBorder="1" applyAlignment="1" applyProtection="1">
      <alignment horizontal="center" vertical="center"/>
    </xf>
    <xf numFmtId="171" fontId="26" fillId="2" borderId="7" xfId="0" applyNumberFormat="1" applyFont="1" applyFill="1" applyBorder="1" applyAlignment="1" applyProtection="1">
      <alignment horizontal="center" vertical="center"/>
    </xf>
    <xf numFmtId="0" fontId="24" fillId="2" borderId="0" xfId="0" applyFont="1" applyFill="1" applyAlignment="1">
      <alignment horizontal="right"/>
    </xf>
    <xf numFmtId="0" fontId="28" fillId="2" borderId="14" xfId="0" applyFont="1" applyFill="1" applyBorder="1" applyAlignment="1" applyProtection="1">
      <alignment horizontal="center"/>
    </xf>
    <xf numFmtId="176" fontId="24" fillId="2" borderId="0" xfId="9" applyNumberFormat="1" applyFont="1" applyFill="1"/>
    <xf numFmtId="0" fontId="26" fillId="2" borderId="14" xfId="0" applyFont="1" applyFill="1" applyBorder="1" applyAlignment="1">
      <alignment horizontal="center"/>
    </xf>
    <xf numFmtId="173" fontId="24" fillId="2" borderId="0" xfId="0" applyNumberFormat="1" applyFont="1" applyFill="1" applyAlignment="1">
      <alignment horizontal="left"/>
    </xf>
    <xf numFmtId="0" fontId="26" fillId="2" borderId="14" xfId="0" applyFont="1" applyFill="1" applyBorder="1" applyAlignment="1" applyProtection="1">
      <alignment horizontal="center"/>
    </xf>
    <xf numFmtId="173" fontId="24" fillId="0" borderId="0" xfId="0" applyNumberFormat="1" applyFont="1" applyAlignment="1">
      <alignment vertical="top" wrapText="1"/>
    </xf>
    <xf numFmtId="0" fontId="26" fillId="2" borderId="15" xfId="0" applyFont="1" applyFill="1" applyBorder="1" applyAlignment="1">
      <alignment horizontal="center"/>
    </xf>
    <xf numFmtId="0" fontId="26" fillId="2" borderId="4" xfId="0" applyFont="1" applyFill="1" applyBorder="1" applyAlignment="1">
      <alignment horizontal="center"/>
    </xf>
    <xf numFmtId="0" fontId="24" fillId="2" borderId="2" xfId="0" applyFont="1" applyFill="1" applyBorder="1" applyAlignment="1">
      <alignment vertical="center"/>
    </xf>
    <xf numFmtId="4" fontId="26" fillId="2" borderId="8" xfId="0" applyNumberFormat="1" applyFont="1" applyFill="1" applyBorder="1" applyAlignment="1">
      <alignment horizontal="right" vertical="center"/>
    </xf>
  </cellXfs>
  <cellStyles count="17">
    <cellStyle name="Cabecera 1" xfId="1"/>
    <cellStyle name="Cabecera 2" xfId="2"/>
    <cellStyle name="Dia" xfId="3"/>
    <cellStyle name="Encabez1" xfId="4"/>
    <cellStyle name="Encabez2" xfId="5"/>
    <cellStyle name="Fecha" xfId="6"/>
    <cellStyle name="Fijo" xfId="7"/>
    <cellStyle name="Financiero" xfId="8"/>
    <cellStyle name="Millares" xfId="9" builtinId="3"/>
    <cellStyle name="Monetario" xfId="10"/>
    <cellStyle name="Monetario0" xfId="11"/>
    <cellStyle name="Normal" xfId="0" builtinId="0"/>
    <cellStyle name="Normal_LLUVIA" xfId="12"/>
    <cellStyle name="Porcentaje" xfId="13"/>
    <cellStyle name="Porcentual" xfId="14" builtinId="5"/>
    <cellStyle name="Punto0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226218</xdr:colOff>
      <xdr:row>1</xdr:row>
      <xdr:rowOff>0</xdr:rowOff>
    </xdr:from>
    <xdr:to>
      <xdr:col>1</xdr:col>
      <xdr:colOff>642937</xdr:colOff>
      <xdr:row>2</xdr:row>
      <xdr:rowOff>119063</xdr:rowOff>
    </xdr:to>
    <xdr:pic>
      <xdr:nvPicPr>
        <xdr:cNvPr id="2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6218" y="161925"/>
          <a:ext cx="997744" cy="280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226219</xdr:colOff>
      <xdr:row>7</xdr:row>
      <xdr:rowOff>83344</xdr:rowOff>
    </xdr:from>
    <xdr:to>
      <xdr:col>9</xdr:col>
      <xdr:colOff>619125</xdr:colOff>
      <xdr:row>13</xdr:row>
      <xdr:rowOff>0</xdr:rowOff>
    </xdr:to>
    <xdr:sp macro="" textlink="">
      <xdr:nvSpPr>
        <xdr:cNvPr id="6" name="5 Rectángulo"/>
        <xdr:cNvSpPr/>
      </xdr:nvSpPr>
      <xdr:spPr bwMode="auto">
        <a:xfrm>
          <a:off x="11989594" y="2119313"/>
          <a:ext cx="392906" cy="1369218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1738312</xdr:colOff>
      <xdr:row>7</xdr:row>
      <xdr:rowOff>107157</xdr:rowOff>
    </xdr:from>
    <xdr:to>
      <xdr:col>9</xdr:col>
      <xdr:colOff>202403</xdr:colOff>
      <xdr:row>12</xdr:row>
      <xdr:rowOff>261937</xdr:rowOff>
    </xdr:to>
    <xdr:sp macro="" textlink="">
      <xdr:nvSpPr>
        <xdr:cNvPr id="7" name="6 Triángulo rectángulo"/>
        <xdr:cNvSpPr/>
      </xdr:nvSpPr>
      <xdr:spPr bwMode="auto">
        <a:xfrm flipH="1">
          <a:off x="11501437" y="2143126"/>
          <a:ext cx="464341" cy="1333499"/>
        </a:xfrm>
        <a:prstGeom prst="rtTriangl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9</xdr:col>
      <xdr:colOff>250031</xdr:colOff>
      <xdr:row>5</xdr:row>
      <xdr:rowOff>71437</xdr:rowOff>
    </xdr:from>
    <xdr:to>
      <xdr:col>9</xdr:col>
      <xdr:colOff>595313</xdr:colOff>
      <xdr:row>6</xdr:row>
      <xdr:rowOff>59532</xdr:rowOff>
    </xdr:to>
    <xdr:sp macro="" textlink="">
      <xdr:nvSpPr>
        <xdr:cNvPr id="9" name="8 Rectángulo"/>
        <xdr:cNvSpPr/>
      </xdr:nvSpPr>
      <xdr:spPr bwMode="auto">
        <a:xfrm>
          <a:off x="12013406" y="1774031"/>
          <a:ext cx="345282" cy="154782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1309688</xdr:colOff>
      <xdr:row>21</xdr:row>
      <xdr:rowOff>11906</xdr:rowOff>
    </xdr:from>
    <xdr:to>
      <xdr:col>8</xdr:col>
      <xdr:colOff>1714499</xdr:colOff>
      <xdr:row>22</xdr:row>
      <xdr:rowOff>95250</xdr:rowOff>
    </xdr:to>
    <xdr:cxnSp macro="">
      <xdr:nvCxnSpPr>
        <xdr:cNvPr id="11" name="10 Conector recto"/>
        <xdr:cNvCxnSpPr/>
      </xdr:nvCxnSpPr>
      <xdr:spPr bwMode="auto">
        <a:xfrm>
          <a:off x="11072813" y="4155281"/>
          <a:ext cx="404811" cy="309563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1738312</xdr:colOff>
      <xdr:row>22</xdr:row>
      <xdr:rowOff>83342</xdr:rowOff>
    </xdr:from>
    <xdr:to>
      <xdr:col>10</xdr:col>
      <xdr:colOff>142875</xdr:colOff>
      <xdr:row>22</xdr:row>
      <xdr:rowOff>95248</xdr:rowOff>
    </xdr:to>
    <xdr:cxnSp macro="">
      <xdr:nvCxnSpPr>
        <xdr:cNvPr id="13" name="12 Conector recto"/>
        <xdr:cNvCxnSpPr/>
      </xdr:nvCxnSpPr>
      <xdr:spPr bwMode="auto">
        <a:xfrm>
          <a:off x="11501437" y="4345780"/>
          <a:ext cx="1166813" cy="11906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10</xdr:col>
      <xdr:colOff>166688</xdr:colOff>
      <xdr:row>21</xdr:row>
      <xdr:rowOff>0</xdr:rowOff>
    </xdr:from>
    <xdr:to>
      <xdr:col>10</xdr:col>
      <xdr:colOff>583406</xdr:colOff>
      <xdr:row>22</xdr:row>
      <xdr:rowOff>107156</xdr:rowOff>
    </xdr:to>
    <xdr:cxnSp macro="">
      <xdr:nvCxnSpPr>
        <xdr:cNvPr id="15" name="14 Conector recto"/>
        <xdr:cNvCxnSpPr/>
      </xdr:nvCxnSpPr>
      <xdr:spPr bwMode="auto">
        <a:xfrm flipV="1">
          <a:off x="12692063" y="4036219"/>
          <a:ext cx="416718" cy="3333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1600269</xdr:colOff>
      <xdr:row>26</xdr:row>
      <xdr:rowOff>95250</xdr:rowOff>
    </xdr:from>
    <xdr:to>
      <xdr:col>7</xdr:col>
      <xdr:colOff>1967875</xdr:colOff>
      <xdr:row>28</xdr:row>
      <xdr:rowOff>0</xdr:rowOff>
    </xdr:to>
    <xdr:sp macro="" textlink="">
      <xdr:nvSpPr>
        <xdr:cNvPr id="10" name="9 Forma libre"/>
        <xdr:cNvSpPr/>
      </xdr:nvSpPr>
      <xdr:spPr bwMode="auto">
        <a:xfrm>
          <a:off x="9363144" y="5036344"/>
          <a:ext cx="367606" cy="442657"/>
        </a:xfrm>
        <a:custGeom>
          <a:avLst/>
          <a:gdLst>
            <a:gd name="connsiteX0" fmla="*/ 328544 w 367606"/>
            <a:gd name="connsiteY0" fmla="*/ 0 h 442657"/>
            <a:gd name="connsiteX1" fmla="*/ 185669 w 367606"/>
            <a:gd name="connsiteY1" fmla="*/ 95250 h 442657"/>
            <a:gd name="connsiteX2" fmla="*/ 149950 w 367606"/>
            <a:gd name="connsiteY2" fmla="*/ 107156 h 442657"/>
            <a:gd name="connsiteX3" fmla="*/ 42794 w 367606"/>
            <a:gd name="connsiteY3" fmla="*/ 142875 h 442657"/>
            <a:gd name="connsiteX4" fmla="*/ 7075 w 367606"/>
            <a:gd name="connsiteY4" fmla="*/ 166687 h 442657"/>
            <a:gd name="connsiteX5" fmla="*/ 18981 w 367606"/>
            <a:gd name="connsiteY5" fmla="*/ 369094 h 442657"/>
            <a:gd name="connsiteX6" fmla="*/ 54700 w 367606"/>
            <a:gd name="connsiteY6" fmla="*/ 404812 h 442657"/>
            <a:gd name="connsiteX7" fmla="*/ 126137 w 367606"/>
            <a:gd name="connsiteY7" fmla="*/ 440531 h 442657"/>
            <a:gd name="connsiteX8" fmla="*/ 340450 w 367606"/>
            <a:gd name="connsiteY8" fmla="*/ 428625 h 442657"/>
            <a:gd name="connsiteX9" fmla="*/ 364262 w 367606"/>
            <a:gd name="connsiteY9" fmla="*/ 392906 h 442657"/>
            <a:gd name="connsiteX10" fmla="*/ 352356 w 367606"/>
            <a:gd name="connsiteY10" fmla="*/ 202406 h 442657"/>
            <a:gd name="connsiteX11" fmla="*/ 304731 w 367606"/>
            <a:gd name="connsiteY11" fmla="*/ 130969 h 442657"/>
            <a:gd name="connsiteX12" fmla="*/ 257106 w 367606"/>
            <a:gd name="connsiteY12" fmla="*/ 71437 h 442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67606" h="442657">
              <a:moveTo>
                <a:pt x="328544" y="0"/>
              </a:moveTo>
              <a:lnTo>
                <a:pt x="185669" y="95250"/>
              </a:lnTo>
              <a:cubicBezTo>
                <a:pt x="175227" y="102212"/>
                <a:pt x="161701" y="102749"/>
                <a:pt x="149950" y="107156"/>
              </a:cubicBezTo>
              <a:cubicBezTo>
                <a:pt x="60278" y="140783"/>
                <a:pt x="122598" y="122924"/>
                <a:pt x="42794" y="142875"/>
              </a:cubicBezTo>
              <a:cubicBezTo>
                <a:pt x="30888" y="150812"/>
                <a:pt x="8573" y="152456"/>
                <a:pt x="7075" y="166687"/>
              </a:cubicBezTo>
              <a:cubicBezTo>
                <a:pt x="0" y="233901"/>
                <a:pt x="5726" y="302821"/>
                <a:pt x="18981" y="369094"/>
              </a:cubicBezTo>
              <a:cubicBezTo>
                <a:pt x="22283" y="385605"/>
                <a:pt x="41765" y="394033"/>
                <a:pt x="54700" y="404812"/>
              </a:cubicBezTo>
              <a:cubicBezTo>
                <a:pt x="85476" y="430458"/>
                <a:pt x="90337" y="428598"/>
                <a:pt x="126137" y="440531"/>
              </a:cubicBezTo>
              <a:cubicBezTo>
                <a:pt x="197575" y="436562"/>
                <a:pt x="270292" y="442657"/>
                <a:pt x="340450" y="428625"/>
              </a:cubicBezTo>
              <a:cubicBezTo>
                <a:pt x="354482" y="425819"/>
                <a:pt x="363510" y="407196"/>
                <a:pt x="364262" y="392906"/>
              </a:cubicBezTo>
              <a:cubicBezTo>
                <a:pt x="367606" y="329370"/>
                <a:pt x="366456" y="264448"/>
                <a:pt x="352356" y="202406"/>
              </a:cubicBezTo>
              <a:cubicBezTo>
                <a:pt x="346013" y="174499"/>
                <a:pt x="320606" y="154781"/>
                <a:pt x="304731" y="130969"/>
              </a:cubicBezTo>
              <a:cubicBezTo>
                <a:pt x="274690" y="85908"/>
                <a:pt x="291039" y="105370"/>
                <a:pt x="257106" y="71437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8</xdr:col>
      <xdr:colOff>367606</xdr:colOff>
      <xdr:row>28</xdr:row>
      <xdr:rowOff>0</xdr:rowOff>
    </xdr:to>
    <xdr:sp macro="" textlink="">
      <xdr:nvSpPr>
        <xdr:cNvPr id="12" name="11 Forma libre"/>
        <xdr:cNvSpPr/>
      </xdr:nvSpPr>
      <xdr:spPr bwMode="auto">
        <a:xfrm>
          <a:off x="9763125" y="5167313"/>
          <a:ext cx="367606" cy="442657"/>
        </a:xfrm>
        <a:custGeom>
          <a:avLst/>
          <a:gdLst>
            <a:gd name="connsiteX0" fmla="*/ 328544 w 367606"/>
            <a:gd name="connsiteY0" fmla="*/ 0 h 442657"/>
            <a:gd name="connsiteX1" fmla="*/ 185669 w 367606"/>
            <a:gd name="connsiteY1" fmla="*/ 95250 h 442657"/>
            <a:gd name="connsiteX2" fmla="*/ 149950 w 367606"/>
            <a:gd name="connsiteY2" fmla="*/ 107156 h 442657"/>
            <a:gd name="connsiteX3" fmla="*/ 42794 w 367606"/>
            <a:gd name="connsiteY3" fmla="*/ 142875 h 442657"/>
            <a:gd name="connsiteX4" fmla="*/ 7075 w 367606"/>
            <a:gd name="connsiteY4" fmla="*/ 166687 h 442657"/>
            <a:gd name="connsiteX5" fmla="*/ 18981 w 367606"/>
            <a:gd name="connsiteY5" fmla="*/ 369094 h 442657"/>
            <a:gd name="connsiteX6" fmla="*/ 54700 w 367606"/>
            <a:gd name="connsiteY6" fmla="*/ 404812 h 442657"/>
            <a:gd name="connsiteX7" fmla="*/ 126137 w 367606"/>
            <a:gd name="connsiteY7" fmla="*/ 440531 h 442657"/>
            <a:gd name="connsiteX8" fmla="*/ 340450 w 367606"/>
            <a:gd name="connsiteY8" fmla="*/ 428625 h 442657"/>
            <a:gd name="connsiteX9" fmla="*/ 364262 w 367606"/>
            <a:gd name="connsiteY9" fmla="*/ 392906 h 442657"/>
            <a:gd name="connsiteX10" fmla="*/ 352356 w 367606"/>
            <a:gd name="connsiteY10" fmla="*/ 202406 h 442657"/>
            <a:gd name="connsiteX11" fmla="*/ 304731 w 367606"/>
            <a:gd name="connsiteY11" fmla="*/ 130969 h 442657"/>
            <a:gd name="connsiteX12" fmla="*/ 257106 w 367606"/>
            <a:gd name="connsiteY12" fmla="*/ 71437 h 442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67606" h="442657">
              <a:moveTo>
                <a:pt x="328544" y="0"/>
              </a:moveTo>
              <a:lnTo>
                <a:pt x="185669" y="95250"/>
              </a:lnTo>
              <a:cubicBezTo>
                <a:pt x="175227" y="102212"/>
                <a:pt x="161701" y="102749"/>
                <a:pt x="149950" y="107156"/>
              </a:cubicBezTo>
              <a:cubicBezTo>
                <a:pt x="60278" y="140783"/>
                <a:pt x="122598" y="122924"/>
                <a:pt x="42794" y="142875"/>
              </a:cubicBezTo>
              <a:cubicBezTo>
                <a:pt x="30888" y="150812"/>
                <a:pt x="8573" y="152456"/>
                <a:pt x="7075" y="166687"/>
              </a:cubicBezTo>
              <a:cubicBezTo>
                <a:pt x="0" y="233901"/>
                <a:pt x="5726" y="302821"/>
                <a:pt x="18981" y="369094"/>
              </a:cubicBezTo>
              <a:cubicBezTo>
                <a:pt x="22283" y="385605"/>
                <a:pt x="41765" y="394033"/>
                <a:pt x="54700" y="404812"/>
              </a:cubicBezTo>
              <a:cubicBezTo>
                <a:pt x="85476" y="430458"/>
                <a:pt x="90337" y="428598"/>
                <a:pt x="126137" y="440531"/>
              </a:cubicBezTo>
              <a:cubicBezTo>
                <a:pt x="197575" y="436562"/>
                <a:pt x="270292" y="442657"/>
                <a:pt x="340450" y="428625"/>
              </a:cubicBezTo>
              <a:cubicBezTo>
                <a:pt x="354482" y="425819"/>
                <a:pt x="363510" y="407196"/>
                <a:pt x="364262" y="392906"/>
              </a:cubicBezTo>
              <a:cubicBezTo>
                <a:pt x="367606" y="329370"/>
                <a:pt x="366456" y="264448"/>
                <a:pt x="352356" y="202406"/>
              </a:cubicBezTo>
              <a:cubicBezTo>
                <a:pt x="346013" y="174499"/>
                <a:pt x="320606" y="154781"/>
                <a:pt x="304731" y="130969"/>
              </a:cubicBezTo>
              <a:cubicBezTo>
                <a:pt x="274690" y="85908"/>
                <a:pt x="291039" y="105370"/>
                <a:pt x="257106" y="71437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1881188</xdr:colOff>
      <xdr:row>24</xdr:row>
      <xdr:rowOff>130969</xdr:rowOff>
    </xdr:from>
    <xdr:to>
      <xdr:col>8</xdr:col>
      <xdr:colOff>248544</xdr:colOff>
      <xdr:row>27</xdr:row>
      <xdr:rowOff>121188</xdr:rowOff>
    </xdr:to>
    <xdr:sp macro="" textlink="">
      <xdr:nvSpPr>
        <xdr:cNvPr id="14" name="13 Forma libre"/>
        <xdr:cNvSpPr/>
      </xdr:nvSpPr>
      <xdr:spPr bwMode="auto">
        <a:xfrm>
          <a:off x="9644063" y="4845844"/>
          <a:ext cx="367606" cy="442657"/>
        </a:xfrm>
        <a:custGeom>
          <a:avLst/>
          <a:gdLst>
            <a:gd name="connsiteX0" fmla="*/ 328544 w 367606"/>
            <a:gd name="connsiteY0" fmla="*/ 0 h 442657"/>
            <a:gd name="connsiteX1" fmla="*/ 185669 w 367606"/>
            <a:gd name="connsiteY1" fmla="*/ 95250 h 442657"/>
            <a:gd name="connsiteX2" fmla="*/ 149950 w 367606"/>
            <a:gd name="connsiteY2" fmla="*/ 107156 h 442657"/>
            <a:gd name="connsiteX3" fmla="*/ 42794 w 367606"/>
            <a:gd name="connsiteY3" fmla="*/ 142875 h 442657"/>
            <a:gd name="connsiteX4" fmla="*/ 7075 w 367606"/>
            <a:gd name="connsiteY4" fmla="*/ 166687 h 442657"/>
            <a:gd name="connsiteX5" fmla="*/ 18981 w 367606"/>
            <a:gd name="connsiteY5" fmla="*/ 369094 h 442657"/>
            <a:gd name="connsiteX6" fmla="*/ 54700 w 367606"/>
            <a:gd name="connsiteY6" fmla="*/ 404812 h 442657"/>
            <a:gd name="connsiteX7" fmla="*/ 126137 w 367606"/>
            <a:gd name="connsiteY7" fmla="*/ 440531 h 442657"/>
            <a:gd name="connsiteX8" fmla="*/ 340450 w 367606"/>
            <a:gd name="connsiteY8" fmla="*/ 428625 h 442657"/>
            <a:gd name="connsiteX9" fmla="*/ 364262 w 367606"/>
            <a:gd name="connsiteY9" fmla="*/ 392906 h 442657"/>
            <a:gd name="connsiteX10" fmla="*/ 352356 w 367606"/>
            <a:gd name="connsiteY10" fmla="*/ 202406 h 442657"/>
            <a:gd name="connsiteX11" fmla="*/ 304731 w 367606"/>
            <a:gd name="connsiteY11" fmla="*/ 130969 h 442657"/>
            <a:gd name="connsiteX12" fmla="*/ 257106 w 367606"/>
            <a:gd name="connsiteY12" fmla="*/ 71437 h 442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67606" h="442657">
              <a:moveTo>
                <a:pt x="328544" y="0"/>
              </a:moveTo>
              <a:lnTo>
                <a:pt x="185669" y="95250"/>
              </a:lnTo>
              <a:cubicBezTo>
                <a:pt x="175227" y="102212"/>
                <a:pt x="161701" y="102749"/>
                <a:pt x="149950" y="107156"/>
              </a:cubicBezTo>
              <a:cubicBezTo>
                <a:pt x="60278" y="140783"/>
                <a:pt x="122598" y="122924"/>
                <a:pt x="42794" y="142875"/>
              </a:cubicBezTo>
              <a:cubicBezTo>
                <a:pt x="30888" y="150812"/>
                <a:pt x="8573" y="152456"/>
                <a:pt x="7075" y="166687"/>
              </a:cubicBezTo>
              <a:cubicBezTo>
                <a:pt x="0" y="233901"/>
                <a:pt x="5726" y="302821"/>
                <a:pt x="18981" y="369094"/>
              </a:cubicBezTo>
              <a:cubicBezTo>
                <a:pt x="22283" y="385605"/>
                <a:pt x="41765" y="394033"/>
                <a:pt x="54700" y="404812"/>
              </a:cubicBezTo>
              <a:cubicBezTo>
                <a:pt x="85476" y="430458"/>
                <a:pt x="90337" y="428598"/>
                <a:pt x="126137" y="440531"/>
              </a:cubicBezTo>
              <a:cubicBezTo>
                <a:pt x="197575" y="436562"/>
                <a:pt x="270292" y="442657"/>
                <a:pt x="340450" y="428625"/>
              </a:cubicBezTo>
              <a:cubicBezTo>
                <a:pt x="354482" y="425819"/>
                <a:pt x="363510" y="407196"/>
                <a:pt x="364262" y="392906"/>
              </a:cubicBezTo>
              <a:cubicBezTo>
                <a:pt x="367606" y="329370"/>
                <a:pt x="366456" y="264448"/>
                <a:pt x="352356" y="202406"/>
              </a:cubicBezTo>
              <a:cubicBezTo>
                <a:pt x="346013" y="174499"/>
                <a:pt x="320606" y="154781"/>
                <a:pt x="304731" y="130969"/>
              </a:cubicBezTo>
              <a:cubicBezTo>
                <a:pt x="274690" y="85908"/>
                <a:pt x="291039" y="105370"/>
                <a:pt x="257106" y="71437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226218</xdr:colOff>
      <xdr:row>1</xdr:row>
      <xdr:rowOff>0</xdr:rowOff>
    </xdr:from>
    <xdr:to>
      <xdr:col>1</xdr:col>
      <xdr:colOff>642937</xdr:colOff>
      <xdr:row>2</xdr:row>
      <xdr:rowOff>119063</xdr:rowOff>
    </xdr:to>
    <xdr:pic>
      <xdr:nvPicPr>
        <xdr:cNvPr id="2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6218" y="166688"/>
          <a:ext cx="1000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226218</xdr:colOff>
      <xdr:row>1</xdr:row>
      <xdr:rowOff>0</xdr:rowOff>
    </xdr:from>
    <xdr:to>
      <xdr:col>1</xdr:col>
      <xdr:colOff>642937</xdr:colOff>
      <xdr:row>2</xdr:row>
      <xdr:rowOff>119063</xdr:rowOff>
    </xdr:to>
    <xdr:pic>
      <xdr:nvPicPr>
        <xdr:cNvPr id="3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6218" y="161925"/>
          <a:ext cx="997744" cy="280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226218</xdr:colOff>
      <xdr:row>1</xdr:row>
      <xdr:rowOff>0</xdr:rowOff>
    </xdr:from>
    <xdr:to>
      <xdr:col>1</xdr:col>
      <xdr:colOff>642937</xdr:colOff>
      <xdr:row>2</xdr:row>
      <xdr:rowOff>119063</xdr:rowOff>
    </xdr:to>
    <xdr:pic>
      <xdr:nvPicPr>
        <xdr:cNvPr id="4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6218" y="161925"/>
          <a:ext cx="997744" cy="280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226219</xdr:colOff>
      <xdr:row>10</xdr:row>
      <xdr:rowOff>83344</xdr:rowOff>
    </xdr:from>
    <xdr:to>
      <xdr:col>8</xdr:col>
      <xdr:colOff>619125</xdr:colOff>
      <xdr:row>16</xdr:row>
      <xdr:rowOff>0</xdr:rowOff>
    </xdr:to>
    <xdr:sp macro="" textlink="">
      <xdr:nvSpPr>
        <xdr:cNvPr id="5" name="4 Rectángulo"/>
        <xdr:cNvSpPr/>
      </xdr:nvSpPr>
      <xdr:spPr bwMode="auto">
        <a:xfrm>
          <a:off x="11999119" y="1921669"/>
          <a:ext cx="392906" cy="1373981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1738312</xdr:colOff>
      <xdr:row>10</xdr:row>
      <xdr:rowOff>107157</xdr:rowOff>
    </xdr:from>
    <xdr:to>
      <xdr:col>8</xdr:col>
      <xdr:colOff>202403</xdr:colOff>
      <xdr:row>15</xdr:row>
      <xdr:rowOff>261937</xdr:rowOff>
    </xdr:to>
    <xdr:sp macro="" textlink="">
      <xdr:nvSpPr>
        <xdr:cNvPr id="6" name="5 Triángulo rectángulo"/>
        <xdr:cNvSpPr/>
      </xdr:nvSpPr>
      <xdr:spPr bwMode="auto">
        <a:xfrm flipH="1">
          <a:off x="11510962" y="1945482"/>
          <a:ext cx="464341" cy="1335880"/>
        </a:xfrm>
        <a:prstGeom prst="rtTriangl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8</xdr:col>
      <xdr:colOff>250031</xdr:colOff>
      <xdr:row>8</xdr:row>
      <xdr:rowOff>71437</xdr:rowOff>
    </xdr:from>
    <xdr:to>
      <xdr:col>8</xdr:col>
      <xdr:colOff>595313</xdr:colOff>
      <xdr:row>9</xdr:row>
      <xdr:rowOff>59532</xdr:rowOff>
    </xdr:to>
    <xdr:sp macro="" textlink="">
      <xdr:nvSpPr>
        <xdr:cNvPr id="7" name="6 Rectángulo"/>
        <xdr:cNvSpPr/>
      </xdr:nvSpPr>
      <xdr:spPr bwMode="auto">
        <a:xfrm>
          <a:off x="12022931" y="1585912"/>
          <a:ext cx="345282" cy="15002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1309688</xdr:colOff>
      <xdr:row>19</xdr:row>
      <xdr:rowOff>11906</xdr:rowOff>
    </xdr:from>
    <xdr:to>
      <xdr:col>7</xdr:col>
      <xdr:colOff>1714499</xdr:colOff>
      <xdr:row>20</xdr:row>
      <xdr:rowOff>95250</xdr:rowOff>
    </xdr:to>
    <xdr:cxnSp macro="">
      <xdr:nvCxnSpPr>
        <xdr:cNvPr id="8" name="7 Conector recto"/>
        <xdr:cNvCxnSpPr/>
      </xdr:nvCxnSpPr>
      <xdr:spPr bwMode="auto">
        <a:xfrm>
          <a:off x="11082338" y="4136231"/>
          <a:ext cx="404811" cy="31194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1738312</xdr:colOff>
      <xdr:row>20</xdr:row>
      <xdr:rowOff>83342</xdr:rowOff>
    </xdr:from>
    <xdr:to>
      <xdr:col>9</xdr:col>
      <xdr:colOff>142875</xdr:colOff>
      <xdr:row>20</xdr:row>
      <xdr:rowOff>95248</xdr:rowOff>
    </xdr:to>
    <xdr:cxnSp macro="">
      <xdr:nvCxnSpPr>
        <xdr:cNvPr id="9" name="8 Conector recto"/>
        <xdr:cNvCxnSpPr/>
      </xdr:nvCxnSpPr>
      <xdr:spPr bwMode="auto">
        <a:xfrm>
          <a:off x="11510962" y="4436267"/>
          <a:ext cx="1166813" cy="11906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</xdr:col>
      <xdr:colOff>166688</xdr:colOff>
      <xdr:row>19</xdr:row>
      <xdr:rowOff>0</xdr:rowOff>
    </xdr:from>
    <xdr:to>
      <xdr:col>9</xdr:col>
      <xdr:colOff>583406</xdr:colOff>
      <xdr:row>20</xdr:row>
      <xdr:rowOff>107156</xdr:rowOff>
    </xdr:to>
    <xdr:cxnSp macro="">
      <xdr:nvCxnSpPr>
        <xdr:cNvPr id="10" name="9 Conector recto"/>
        <xdr:cNvCxnSpPr/>
      </xdr:nvCxnSpPr>
      <xdr:spPr bwMode="auto">
        <a:xfrm flipV="1">
          <a:off x="12701588" y="4124325"/>
          <a:ext cx="416718" cy="335756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9</xdr:row>
      <xdr:rowOff>190500</xdr:rowOff>
    </xdr:from>
    <xdr:to>
      <xdr:col>1</xdr:col>
      <xdr:colOff>1666875</xdr:colOff>
      <xdr:row>9</xdr:row>
      <xdr:rowOff>190500</xdr:rowOff>
    </xdr:to>
    <xdr:sp macro="" textlink="">
      <xdr:nvSpPr>
        <xdr:cNvPr id="227331" name="Line 8"/>
        <xdr:cNvSpPr>
          <a:spLocks noChangeShapeType="1"/>
        </xdr:cNvSpPr>
      </xdr:nvSpPr>
      <xdr:spPr bwMode="auto">
        <a:xfrm>
          <a:off x="47625" y="1971675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142875</xdr:colOff>
      <xdr:row>0</xdr:row>
      <xdr:rowOff>76200</xdr:rowOff>
    </xdr:from>
    <xdr:to>
      <xdr:col>1</xdr:col>
      <xdr:colOff>819150</xdr:colOff>
      <xdr:row>2</xdr:row>
      <xdr:rowOff>38100</xdr:rowOff>
    </xdr:to>
    <xdr:pic>
      <xdr:nvPicPr>
        <xdr:cNvPr id="227332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76200"/>
          <a:ext cx="1000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1600269</xdr:colOff>
      <xdr:row>15</xdr:row>
      <xdr:rowOff>95250</xdr:rowOff>
    </xdr:from>
    <xdr:to>
      <xdr:col>1</xdr:col>
      <xdr:colOff>1967875</xdr:colOff>
      <xdr:row>17</xdr:row>
      <xdr:rowOff>85470</xdr:rowOff>
    </xdr:to>
    <xdr:sp macro="" textlink="">
      <xdr:nvSpPr>
        <xdr:cNvPr id="2" name="1 Forma libre"/>
        <xdr:cNvSpPr/>
      </xdr:nvSpPr>
      <xdr:spPr bwMode="auto">
        <a:xfrm>
          <a:off x="9372669" y="5019675"/>
          <a:ext cx="367606" cy="447420"/>
        </a:xfrm>
        <a:custGeom>
          <a:avLst/>
          <a:gdLst>
            <a:gd name="connsiteX0" fmla="*/ 328544 w 367606"/>
            <a:gd name="connsiteY0" fmla="*/ 0 h 442657"/>
            <a:gd name="connsiteX1" fmla="*/ 185669 w 367606"/>
            <a:gd name="connsiteY1" fmla="*/ 95250 h 442657"/>
            <a:gd name="connsiteX2" fmla="*/ 149950 w 367606"/>
            <a:gd name="connsiteY2" fmla="*/ 107156 h 442657"/>
            <a:gd name="connsiteX3" fmla="*/ 42794 w 367606"/>
            <a:gd name="connsiteY3" fmla="*/ 142875 h 442657"/>
            <a:gd name="connsiteX4" fmla="*/ 7075 w 367606"/>
            <a:gd name="connsiteY4" fmla="*/ 166687 h 442657"/>
            <a:gd name="connsiteX5" fmla="*/ 18981 w 367606"/>
            <a:gd name="connsiteY5" fmla="*/ 369094 h 442657"/>
            <a:gd name="connsiteX6" fmla="*/ 54700 w 367606"/>
            <a:gd name="connsiteY6" fmla="*/ 404812 h 442657"/>
            <a:gd name="connsiteX7" fmla="*/ 126137 w 367606"/>
            <a:gd name="connsiteY7" fmla="*/ 440531 h 442657"/>
            <a:gd name="connsiteX8" fmla="*/ 340450 w 367606"/>
            <a:gd name="connsiteY8" fmla="*/ 428625 h 442657"/>
            <a:gd name="connsiteX9" fmla="*/ 364262 w 367606"/>
            <a:gd name="connsiteY9" fmla="*/ 392906 h 442657"/>
            <a:gd name="connsiteX10" fmla="*/ 352356 w 367606"/>
            <a:gd name="connsiteY10" fmla="*/ 202406 h 442657"/>
            <a:gd name="connsiteX11" fmla="*/ 304731 w 367606"/>
            <a:gd name="connsiteY11" fmla="*/ 130969 h 442657"/>
            <a:gd name="connsiteX12" fmla="*/ 257106 w 367606"/>
            <a:gd name="connsiteY12" fmla="*/ 71437 h 442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67606" h="442657">
              <a:moveTo>
                <a:pt x="328544" y="0"/>
              </a:moveTo>
              <a:lnTo>
                <a:pt x="185669" y="95250"/>
              </a:lnTo>
              <a:cubicBezTo>
                <a:pt x="175227" y="102212"/>
                <a:pt x="161701" y="102749"/>
                <a:pt x="149950" y="107156"/>
              </a:cubicBezTo>
              <a:cubicBezTo>
                <a:pt x="60278" y="140783"/>
                <a:pt x="122598" y="122924"/>
                <a:pt x="42794" y="142875"/>
              </a:cubicBezTo>
              <a:cubicBezTo>
                <a:pt x="30888" y="150812"/>
                <a:pt x="8573" y="152456"/>
                <a:pt x="7075" y="166687"/>
              </a:cubicBezTo>
              <a:cubicBezTo>
                <a:pt x="0" y="233901"/>
                <a:pt x="5726" y="302821"/>
                <a:pt x="18981" y="369094"/>
              </a:cubicBezTo>
              <a:cubicBezTo>
                <a:pt x="22283" y="385605"/>
                <a:pt x="41765" y="394033"/>
                <a:pt x="54700" y="404812"/>
              </a:cubicBezTo>
              <a:cubicBezTo>
                <a:pt x="85476" y="430458"/>
                <a:pt x="90337" y="428598"/>
                <a:pt x="126137" y="440531"/>
              </a:cubicBezTo>
              <a:cubicBezTo>
                <a:pt x="197575" y="436562"/>
                <a:pt x="270292" y="442657"/>
                <a:pt x="340450" y="428625"/>
              </a:cubicBezTo>
              <a:cubicBezTo>
                <a:pt x="354482" y="425819"/>
                <a:pt x="363510" y="407196"/>
                <a:pt x="364262" y="392906"/>
              </a:cubicBezTo>
              <a:cubicBezTo>
                <a:pt x="367606" y="329370"/>
                <a:pt x="366456" y="264448"/>
                <a:pt x="352356" y="202406"/>
              </a:cubicBezTo>
              <a:cubicBezTo>
                <a:pt x="346013" y="174499"/>
                <a:pt x="320606" y="154781"/>
                <a:pt x="304731" y="130969"/>
              </a:cubicBezTo>
              <a:cubicBezTo>
                <a:pt x="274690" y="85908"/>
                <a:pt x="291039" y="105370"/>
                <a:pt x="257106" y="71437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2</xdr:col>
      <xdr:colOff>257175</xdr:colOff>
      <xdr:row>18</xdr:row>
      <xdr:rowOff>0</xdr:rowOff>
    </xdr:to>
    <xdr:sp macro="" textlink="">
      <xdr:nvSpPr>
        <xdr:cNvPr id="3" name="2 Forma libre"/>
        <xdr:cNvSpPr/>
      </xdr:nvSpPr>
      <xdr:spPr bwMode="auto">
        <a:xfrm>
          <a:off x="1524000" y="2105025"/>
          <a:ext cx="257175" cy="323850"/>
        </a:xfrm>
        <a:custGeom>
          <a:avLst/>
          <a:gdLst>
            <a:gd name="connsiteX0" fmla="*/ 328544 w 367606"/>
            <a:gd name="connsiteY0" fmla="*/ 0 h 442657"/>
            <a:gd name="connsiteX1" fmla="*/ 185669 w 367606"/>
            <a:gd name="connsiteY1" fmla="*/ 95250 h 442657"/>
            <a:gd name="connsiteX2" fmla="*/ 149950 w 367606"/>
            <a:gd name="connsiteY2" fmla="*/ 107156 h 442657"/>
            <a:gd name="connsiteX3" fmla="*/ 42794 w 367606"/>
            <a:gd name="connsiteY3" fmla="*/ 142875 h 442657"/>
            <a:gd name="connsiteX4" fmla="*/ 7075 w 367606"/>
            <a:gd name="connsiteY4" fmla="*/ 166687 h 442657"/>
            <a:gd name="connsiteX5" fmla="*/ 18981 w 367606"/>
            <a:gd name="connsiteY5" fmla="*/ 369094 h 442657"/>
            <a:gd name="connsiteX6" fmla="*/ 54700 w 367606"/>
            <a:gd name="connsiteY6" fmla="*/ 404812 h 442657"/>
            <a:gd name="connsiteX7" fmla="*/ 126137 w 367606"/>
            <a:gd name="connsiteY7" fmla="*/ 440531 h 442657"/>
            <a:gd name="connsiteX8" fmla="*/ 340450 w 367606"/>
            <a:gd name="connsiteY8" fmla="*/ 428625 h 442657"/>
            <a:gd name="connsiteX9" fmla="*/ 364262 w 367606"/>
            <a:gd name="connsiteY9" fmla="*/ 392906 h 442657"/>
            <a:gd name="connsiteX10" fmla="*/ 352356 w 367606"/>
            <a:gd name="connsiteY10" fmla="*/ 202406 h 442657"/>
            <a:gd name="connsiteX11" fmla="*/ 304731 w 367606"/>
            <a:gd name="connsiteY11" fmla="*/ 130969 h 442657"/>
            <a:gd name="connsiteX12" fmla="*/ 257106 w 367606"/>
            <a:gd name="connsiteY12" fmla="*/ 71437 h 442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67606" h="442657">
              <a:moveTo>
                <a:pt x="328544" y="0"/>
              </a:moveTo>
              <a:lnTo>
                <a:pt x="185669" y="95250"/>
              </a:lnTo>
              <a:cubicBezTo>
                <a:pt x="175227" y="102212"/>
                <a:pt x="161701" y="102749"/>
                <a:pt x="149950" y="107156"/>
              </a:cubicBezTo>
              <a:cubicBezTo>
                <a:pt x="60278" y="140783"/>
                <a:pt x="122598" y="122924"/>
                <a:pt x="42794" y="142875"/>
              </a:cubicBezTo>
              <a:cubicBezTo>
                <a:pt x="30888" y="150812"/>
                <a:pt x="8573" y="152456"/>
                <a:pt x="7075" y="166687"/>
              </a:cubicBezTo>
              <a:cubicBezTo>
                <a:pt x="0" y="233901"/>
                <a:pt x="5726" y="302821"/>
                <a:pt x="18981" y="369094"/>
              </a:cubicBezTo>
              <a:cubicBezTo>
                <a:pt x="22283" y="385605"/>
                <a:pt x="41765" y="394033"/>
                <a:pt x="54700" y="404812"/>
              </a:cubicBezTo>
              <a:cubicBezTo>
                <a:pt x="85476" y="430458"/>
                <a:pt x="90337" y="428598"/>
                <a:pt x="126137" y="440531"/>
              </a:cubicBezTo>
              <a:cubicBezTo>
                <a:pt x="197575" y="436562"/>
                <a:pt x="270292" y="442657"/>
                <a:pt x="340450" y="428625"/>
              </a:cubicBezTo>
              <a:cubicBezTo>
                <a:pt x="354482" y="425819"/>
                <a:pt x="363510" y="407196"/>
                <a:pt x="364262" y="392906"/>
              </a:cubicBezTo>
              <a:cubicBezTo>
                <a:pt x="367606" y="329370"/>
                <a:pt x="366456" y="264448"/>
                <a:pt x="352356" y="202406"/>
              </a:cubicBezTo>
              <a:cubicBezTo>
                <a:pt x="346013" y="174499"/>
                <a:pt x="320606" y="154781"/>
                <a:pt x="304731" y="130969"/>
              </a:cubicBezTo>
              <a:cubicBezTo>
                <a:pt x="274690" y="85908"/>
                <a:pt x="291039" y="105370"/>
                <a:pt x="257106" y="71437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1881188</xdr:colOff>
      <xdr:row>14</xdr:row>
      <xdr:rowOff>130969</xdr:rowOff>
    </xdr:from>
    <xdr:to>
      <xdr:col>2</xdr:col>
      <xdr:colOff>248544</xdr:colOff>
      <xdr:row>16</xdr:row>
      <xdr:rowOff>121188</xdr:rowOff>
    </xdr:to>
    <xdr:sp macro="" textlink="">
      <xdr:nvSpPr>
        <xdr:cNvPr id="4" name="3 Forma libre"/>
        <xdr:cNvSpPr/>
      </xdr:nvSpPr>
      <xdr:spPr bwMode="auto">
        <a:xfrm>
          <a:off x="9653588" y="4826794"/>
          <a:ext cx="367606" cy="447419"/>
        </a:xfrm>
        <a:custGeom>
          <a:avLst/>
          <a:gdLst>
            <a:gd name="connsiteX0" fmla="*/ 328544 w 367606"/>
            <a:gd name="connsiteY0" fmla="*/ 0 h 442657"/>
            <a:gd name="connsiteX1" fmla="*/ 185669 w 367606"/>
            <a:gd name="connsiteY1" fmla="*/ 95250 h 442657"/>
            <a:gd name="connsiteX2" fmla="*/ 149950 w 367606"/>
            <a:gd name="connsiteY2" fmla="*/ 107156 h 442657"/>
            <a:gd name="connsiteX3" fmla="*/ 42794 w 367606"/>
            <a:gd name="connsiteY3" fmla="*/ 142875 h 442657"/>
            <a:gd name="connsiteX4" fmla="*/ 7075 w 367606"/>
            <a:gd name="connsiteY4" fmla="*/ 166687 h 442657"/>
            <a:gd name="connsiteX5" fmla="*/ 18981 w 367606"/>
            <a:gd name="connsiteY5" fmla="*/ 369094 h 442657"/>
            <a:gd name="connsiteX6" fmla="*/ 54700 w 367606"/>
            <a:gd name="connsiteY6" fmla="*/ 404812 h 442657"/>
            <a:gd name="connsiteX7" fmla="*/ 126137 w 367606"/>
            <a:gd name="connsiteY7" fmla="*/ 440531 h 442657"/>
            <a:gd name="connsiteX8" fmla="*/ 340450 w 367606"/>
            <a:gd name="connsiteY8" fmla="*/ 428625 h 442657"/>
            <a:gd name="connsiteX9" fmla="*/ 364262 w 367606"/>
            <a:gd name="connsiteY9" fmla="*/ 392906 h 442657"/>
            <a:gd name="connsiteX10" fmla="*/ 352356 w 367606"/>
            <a:gd name="connsiteY10" fmla="*/ 202406 h 442657"/>
            <a:gd name="connsiteX11" fmla="*/ 304731 w 367606"/>
            <a:gd name="connsiteY11" fmla="*/ 130969 h 442657"/>
            <a:gd name="connsiteX12" fmla="*/ 257106 w 367606"/>
            <a:gd name="connsiteY12" fmla="*/ 71437 h 442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67606" h="442657">
              <a:moveTo>
                <a:pt x="328544" y="0"/>
              </a:moveTo>
              <a:lnTo>
                <a:pt x="185669" y="95250"/>
              </a:lnTo>
              <a:cubicBezTo>
                <a:pt x="175227" y="102212"/>
                <a:pt x="161701" y="102749"/>
                <a:pt x="149950" y="107156"/>
              </a:cubicBezTo>
              <a:cubicBezTo>
                <a:pt x="60278" y="140783"/>
                <a:pt x="122598" y="122924"/>
                <a:pt x="42794" y="142875"/>
              </a:cubicBezTo>
              <a:cubicBezTo>
                <a:pt x="30888" y="150812"/>
                <a:pt x="8573" y="152456"/>
                <a:pt x="7075" y="166687"/>
              </a:cubicBezTo>
              <a:cubicBezTo>
                <a:pt x="0" y="233901"/>
                <a:pt x="5726" y="302821"/>
                <a:pt x="18981" y="369094"/>
              </a:cubicBezTo>
              <a:cubicBezTo>
                <a:pt x="22283" y="385605"/>
                <a:pt x="41765" y="394033"/>
                <a:pt x="54700" y="404812"/>
              </a:cubicBezTo>
              <a:cubicBezTo>
                <a:pt x="85476" y="430458"/>
                <a:pt x="90337" y="428598"/>
                <a:pt x="126137" y="440531"/>
              </a:cubicBezTo>
              <a:cubicBezTo>
                <a:pt x="197575" y="436562"/>
                <a:pt x="270292" y="442657"/>
                <a:pt x="340450" y="428625"/>
              </a:cubicBezTo>
              <a:cubicBezTo>
                <a:pt x="354482" y="425819"/>
                <a:pt x="363510" y="407196"/>
                <a:pt x="364262" y="392906"/>
              </a:cubicBezTo>
              <a:cubicBezTo>
                <a:pt x="367606" y="329370"/>
                <a:pt x="366456" y="264448"/>
                <a:pt x="352356" y="202406"/>
              </a:cubicBezTo>
              <a:cubicBezTo>
                <a:pt x="346013" y="174499"/>
                <a:pt x="320606" y="154781"/>
                <a:pt x="304731" y="130969"/>
              </a:cubicBezTo>
              <a:cubicBezTo>
                <a:pt x="274690" y="85908"/>
                <a:pt x="291039" y="105370"/>
                <a:pt x="257106" y="71437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514350</xdr:colOff>
      <xdr:row>16</xdr:row>
      <xdr:rowOff>9525</xdr:rowOff>
    </xdr:from>
    <xdr:to>
      <xdr:col>2</xdr:col>
      <xdr:colOff>19050</xdr:colOff>
      <xdr:row>17</xdr:row>
      <xdr:rowOff>161669</xdr:rowOff>
    </xdr:to>
    <xdr:sp macro="" textlink="">
      <xdr:nvSpPr>
        <xdr:cNvPr id="5" name="4 Forma libre"/>
        <xdr:cNvSpPr/>
      </xdr:nvSpPr>
      <xdr:spPr bwMode="auto">
        <a:xfrm>
          <a:off x="1276350" y="2114550"/>
          <a:ext cx="266700" cy="314069"/>
        </a:xfrm>
        <a:custGeom>
          <a:avLst/>
          <a:gdLst>
            <a:gd name="connsiteX0" fmla="*/ 328544 w 367606"/>
            <a:gd name="connsiteY0" fmla="*/ 0 h 442657"/>
            <a:gd name="connsiteX1" fmla="*/ 185669 w 367606"/>
            <a:gd name="connsiteY1" fmla="*/ 95250 h 442657"/>
            <a:gd name="connsiteX2" fmla="*/ 149950 w 367606"/>
            <a:gd name="connsiteY2" fmla="*/ 107156 h 442657"/>
            <a:gd name="connsiteX3" fmla="*/ 42794 w 367606"/>
            <a:gd name="connsiteY3" fmla="*/ 142875 h 442657"/>
            <a:gd name="connsiteX4" fmla="*/ 7075 w 367606"/>
            <a:gd name="connsiteY4" fmla="*/ 166687 h 442657"/>
            <a:gd name="connsiteX5" fmla="*/ 18981 w 367606"/>
            <a:gd name="connsiteY5" fmla="*/ 369094 h 442657"/>
            <a:gd name="connsiteX6" fmla="*/ 54700 w 367606"/>
            <a:gd name="connsiteY6" fmla="*/ 404812 h 442657"/>
            <a:gd name="connsiteX7" fmla="*/ 126137 w 367606"/>
            <a:gd name="connsiteY7" fmla="*/ 440531 h 442657"/>
            <a:gd name="connsiteX8" fmla="*/ 340450 w 367606"/>
            <a:gd name="connsiteY8" fmla="*/ 428625 h 442657"/>
            <a:gd name="connsiteX9" fmla="*/ 364262 w 367606"/>
            <a:gd name="connsiteY9" fmla="*/ 392906 h 442657"/>
            <a:gd name="connsiteX10" fmla="*/ 352356 w 367606"/>
            <a:gd name="connsiteY10" fmla="*/ 202406 h 442657"/>
            <a:gd name="connsiteX11" fmla="*/ 304731 w 367606"/>
            <a:gd name="connsiteY11" fmla="*/ 130969 h 442657"/>
            <a:gd name="connsiteX12" fmla="*/ 257106 w 367606"/>
            <a:gd name="connsiteY12" fmla="*/ 71437 h 442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67606" h="442657">
              <a:moveTo>
                <a:pt x="328544" y="0"/>
              </a:moveTo>
              <a:lnTo>
                <a:pt x="185669" y="95250"/>
              </a:lnTo>
              <a:cubicBezTo>
                <a:pt x="175227" y="102212"/>
                <a:pt x="161701" y="102749"/>
                <a:pt x="149950" y="107156"/>
              </a:cubicBezTo>
              <a:cubicBezTo>
                <a:pt x="60278" y="140783"/>
                <a:pt x="122598" y="122924"/>
                <a:pt x="42794" y="142875"/>
              </a:cubicBezTo>
              <a:cubicBezTo>
                <a:pt x="30888" y="150812"/>
                <a:pt x="8573" y="152456"/>
                <a:pt x="7075" y="166687"/>
              </a:cubicBezTo>
              <a:cubicBezTo>
                <a:pt x="0" y="233901"/>
                <a:pt x="5726" y="302821"/>
                <a:pt x="18981" y="369094"/>
              </a:cubicBezTo>
              <a:cubicBezTo>
                <a:pt x="22283" y="385605"/>
                <a:pt x="41765" y="394033"/>
                <a:pt x="54700" y="404812"/>
              </a:cubicBezTo>
              <a:cubicBezTo>
                <a:pt x="85476" y="430458"/>
                <a:pt x="90337" y="428598"/>
                <a:pt x="126137" y="440531"/>
              </a:cubicBezTo>
              <a:cubicBezTo>
                <a:pt x="197575" y="436562"/>
                <a:pt x="270292" y="442657"/>
                <a:pt x="340450" y="428625"/>
              </a:cubicBezTo>
              <a:cubicBezTo>
                <a:pt x="354482" y="425819"/>
                <a:pt x="363510" y="407196"/>
                <a:pt x="364262" y="392906"/>
              </a:cubicBezTo>
              <a:cubicBezTo>
                <a:pt x="367606" y="329370"/>
                <a:pt x="366456" y="264448"/>
                <a:pt x="352356" y="202406"/>
              </a:cubicBezTo>
              <a:cubicBezTo>
                <a:pt x="346013" y="174499"/>
                <a:pt x="320606" y="154781"/>
                <a:pt x="304731" y="130969"/>
              </a:cubicBezTo>
              <a:cubicBezTo>
                <a:pt x="274690" y="85908"/>
                <a:pt x="291039" y="105370"/>
                <a:pt x="257106" y="71437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47625</xdr:colOff>
      <xdr:row>13</xdr:row>
      <xdr:rowOff>47625</xdr:rowOff>
    </xdr:from>
    <xdr:to>
      <xdr:col>2</xdr:col>
      <xdr:colOff>314325</xdr:colOff>
      <xdr:row>15</xdr:row>
      <xdr:rowOff>37844</xdr:rowOff>
    </xdr:to>
    <xdr:sp macro="" textlink="">
      <xdr:nvSpPr>
        <xdr:cNvPr id="6" name="5 Forma libre"/>
        <xdr:cNvSpPr/>
      </xdr:nvSpPr>
      <xdr:spPr bwMode="auto">
        <a:xfrm>
          <a:off x="1571625" y="1666875"/>
          <a:ext cx="266700" cy="314069"/>
        </a:xfrm>
        <a:custGeom>
          <a:avLst/>
          <a:gdLst>
            <a:gd name="connsiteX0" fmla="*/ 328544 w 367606"/>
            <a:gd name="connsiteY0" fmla="*/ 0 h 442657"/>
            <a:gd name="connsiteX1" fmla="*/ 185669 w 367606"/>
            <a:gd name="connsiteY1" fmla="*/ 95250 h 442657"/>
            <a:gd name="connsiteX2" fmla="*/ 149950 w 367606"/>
            <a:gd name="connsiteY2" fmla="*/ 107156 h 442657"/>
            <a:gd name="connsiteX3" fmla="*/ 42794 w 367606"/>
            <a:gd name="connsiteY3" fmla="*/ 142875 h 442657"/>
            <a:gd name="connsiteX4" fmla="*/ 7075 w 367606"/>
            <a:gd name="connsiteY4" fmla="*/ 166687 h 442657"/>
            <a:gd name="connsiteX5" fmla="*/ 18981 w 367606"/>
            <a:gd name="connsiteY5" fmla="*/ 369094 h 442657"/>
            <a:gd name="connsiteX6" fmla="*/ 54700 w 367606"/>
            <a:gd name="connsiteY6" fmla="*/ 404812 h 442657"/>
            <a:gd name="connsiteX7" fmla="*/ 126137 w 367606"/>
            <a:gd name="connsiteY7" fmla="*/ 440531 h 442657"/>
            <a:gd name="connsiteX8" fmla="*/ 340450 w 367606"/>
            <a:gd name="connsiteY8" fmla="*/ 428625 h 442657"/>
            <a:gd name="connsiteX9" fmla="*/ 364262 w 367606"/>
            <a:gd name="connsiteY9" fmla="*/ 392906 h 442657"/>
            <a:gd name="connsiteX10" fmla="*/ 352356 w 367606"/>
            <a:gd name="connsiteY10" fmla="*/ 202406 h 442657"/>
            <a:gd name="connsiteX11" fmla="*/ 304731 w 367606"/>
            <a:gd name="connsiteY11" fmla="*/ 130969 h 442657"/>
            <a:gd name="connsiteX12" fmla="*/ 257106 w 367606"/>
            <a:gd name="connsiteY12" fmla="*/ 71437 h 442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67606" h="442657">
              <a:moveTo>
                <a:pt x="328544" y="0"/>
              </a:moveTo>
              <a:lnTo>
                <a:pt x="185669" y="95250"/>
              </a:lnTo>
              <a:cubicBezTo>
                <a:pt x="175227" y="102212"/>
                <a:pt x="161701" y="102749"/>
                <a:pt x="149950" y="107156"/>
              </a:cubicBezTo>
              <a:cubicBezTo>
                <a:pt x="60278" y="140783"/>
                <a:pt x="122598" y="122924"/>
                <a:pt x="42794" y="142875"/>
              </a:cubicBezTo>
              <a:cubicBezTo>
                <a:pt x="30888" y="150812"/>
                <a:pt x="8573" y="152456"/>
                <a:pt x="7075" y="166687"/>
              </a:cubicBezTo>
              <a:cubicBezTo>
                <a:pt x="0" y="233901"/>
                <a:pt x="5726" y="302821"/>
                <a:pt x="18981" y="369094"/>
              </a:cubicBezTo>
              <a:cubicBezTo>
                <a:pt x="22283" y="385605"/>
                <a:pt x="41765" y="394033"/>
                <a:pt x="54700" y="404812"/>
              </a:cubicBezTo>
              <a:cubicBezTo>
                <a:pt x="85476" y="430458"/>
                <a:pt x="90337" y="428598"/>
                <a:pt x="126137" y="440531"/>
              </a:cubicBezTo>
              <a:cubicBezTo>
                <a:pt x="197575" y="436562"/>
                <a:pt x="270292" y="442657"/>
                <a:pt x="340450" y="428625"/>
              </a:cubicBezTo>
              <a:cubicBezTo>
                <a:pt x="354482" y="425819"/>
                <a:pt x="363510" y="407196"/>
                <a:pt x="364262" y="392906"/>
              </a:cubicBezTo>
              <a:cubicBezTo>
                <a:pt x="367606" y="329370"/>
                <a:pt x="366456" y="264448"/>
                <a:pt x="352356" y="202406"/>
              </a:cubicBezTo>
              <a:cubicBezTo>
                <a:pt x="346013" y="174499"/>
                <a:pt x="320606" y="154781"/>
                <a:pt x="304731" y="130969"/>
              </a:cubicBezTo>
              <a:cubicBezTo>
                <a:pt x="274690" y="85908"/>
                <a:pt x="291039" y="105370"/>
                <a:pt x="257106" y="71437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238125</xdr:colOff>
      <xdr:row>11</xdr:row>
      <xdr:rowOff>152400</xdr:rowOff>
    </xdr:from>
    <xdr:to>
      <xdr:col>2</xdr:col>
      <xdr:colOff>504825</xdr:colOff>
      <xdr:row>13</xdr:row>
      <xdr:rowOff>142619</xdr:rowOff>
    </xdr:to>
    <xdr:sp macro="" textlink="">
      <xdr:nvSpPr>
        <xdr:cNvPr id="7" name="6 Forma libre"/>
        <xdr:cNvSpPr/>
      </xdr:nvSpPr>
      <xdr:spPr bwMode="auto">
        <a:xfrm>
          <a:off x="1762125" y="1447800"/>
          <a:ext cx="266700" cy="314069"/>
        </a:xfrm>
        <a:custGeom>
          <a:avLst/>
          <a:gdLst>
            <a:gd name="connsiteX0" fmla="*/ 328544 w 367606"/>
            <a:gd name="connsiteY0" fmla="*/ 0 h 442657"/>
            <a:gd name="connsiteX1" fmla="*/ 185669 w 367606"/>
            <a:gd name="connsiteY1" fmla="*/ 95250 h 442657"/>
            <a:gd name="connsiteX2" fmla="*/ 149950 w 367606"/>
            <a:gd name="connsiteY2" fmla="*/ 107156 h 442657"/>
            <a:gd name="connsiteX3" fmla="*/ 42794 w 367606"/>
            <a:gd name="connsiteY3" fmla="*/ 142875 h 442657"/>
            <a:gd name="connsiteX4" fmla="*/ 7075 w 367606"/>
            <a:gd name="connsiteY4" fmla="*/ 166687 h 442657"/>
            <a:gd name="connsiteX5" fmla="*/ 18981 w 367606"/>
            <a:gd name="connsiteY5" fmla="*/ 369094 h 442657"/>
            <a:gd name="connsiteX6" fmla="*/ 54700 w 367606"/>
            <a:gd name="connsiteY6" fmla="*/ 404812 h 442657"/>
            <a:gd name="connsiteX7" fmla="*/ 126137 w 367606"/>
            <a:gd name="connsiteY7" fmla="*/ 440531 h 442657"/>
            <a:gd name="connsiteX8" fmla="*/ 340450 w 367606"/>
            <a:gd name="connsiteY8" fmla="*/ 428625 h 442657"/>
            <a:gd name="connsiteX9" fmla="*/ 364262 w 367606"/>
            <a:gd name="connsiteY9" fmla="*/ 392906 h 442657"/>
            <a:gd name="connsiteX10" fmla="*/ 352356 w 367606"/>
            <a:gd name="connsiteY10" fmla="*/ 202406 h 442657"/>
            <a:gd name="connsiteX11" fmla="*/ 304731 w 367606"/>
            <a:gd name="connsiteY11" fmla="*/ 130969 h 442657"/>
            <a:gd name="connsiteX12" fmla="*/ 257106 w 367606"/>
            <a:gd name="connsiteY12" fmla="*/ 71437 h 442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67606" h="442657">
              <a:moveTo>
                <a:pt x="328544" y="0"/>
              </a:moveTo>
              <a:lnTo>
                <a:pt x="185669" y="95250"/>
              </a:lnTo>
              <a:cubicBezTo>
                <a:pt x="175227" y="102212"/>
                <a:pt x="161701" y="102749"/>
                <a:pt x="149950" y="107156"/>
              </a:cubicBezTo>
              <a:cubicBezTo>
                <a:pt x="60278" y="140783"/>
                <a:pt x="122598" y="122924"/>
                <a:pt x="42794" y="142875"/>
              </a:cubicBezTo>
              <a:cubicBezTo>
                <a:pt x="30888" y="150812"/>
                <a:pt x="8573" y="152456"/>
                <a:pt x="7075" y="166687"/>
              </a:cubicBezTo>
              <a:cubicBezTo>
                <a:pt x="0" y="233901"/>
                <a:pt x="5726" y="302821"/>
                <a:pt x="18981" y="369094"/>
              </a:cubicBezTo>
              <a:cubicBezTo>
                <a:pt x="22283" y="385605"/>
                <a:pt x="41765" y="394033"/>
                <a:pt x="54700" y="404812"/>
              </a:cubicBezTo>
              <a:cubicBezTo>
                <a:pt x="85476" y="430458"/>
                <a:pt x="90337" y="428598"/>
                <a:pt x="126137" y="440531"/>
              </a:cubicBezTo>
              <a:cubicBezTo>
                <a:pt x="197575" y="436562"/>
                <a:pt x="270292" y="442657"/>
                <a:pt x="340450" y="428625"/>
              </a:cubicBezTo>
              <a:cubicBezTo>
                <a:pt x="354482" y="425819"/>
                <a:pt x="363510" y="407196"/>
                <a:pt x="364262" y="392906"/>
              </a:cubicBezTo>
              <a:cubicBezTo>
                <a:pt x="367606" y="329370"/>
                <a:pt x="366456" y="264448"/>
                <a:pt x="352356" y="202406"/>
              </a:cubicBezTo>
              <a:cubicBezTo>
                <a:pt x="346013" y="174499"/>
                <a:pt x="320606" y="154781"/>
                <a:pt x="304731" y="130969"/>
              </a:cubicBezTo>
              <a:cubicBezTo>
                <a:pt x="274690" y="85908"/>
                <a:pt x="291039" y="105370"/>
                <a:pt x="257106" y="71437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400050</xdr:colOff>
      <xdr:row>11</xdr:row>
      <xdr:rowOff>47625</xdr:rowOff>
    </xdr:from>
    <xdr:to>
      <xdr:col>2</xdr:col>
      <xdr:colOff>581025</xdr:colOff>
      <xdr:row>12</xdr:row>
      <xdr:rowOff>56894</xdr:rowOff>
    </xdr:to>
    <xdr:sp macro="" textlink="">
      <xdr:nvSpPr>
        <xdr:cNvPr id="8" name="7 Forma libre"/>
        <xdr:cNvSpPr/>
      </xdr:nvSpPr>
      <xdr:spPr bwMode="auto">
        <a:xfrm>
          <a:off x="1924050" y="1343025"/>
          <a:ext cx="180975" cy="171194"/>
        </a:xfrm>
        <a:custGeom>
          <a:avLst/>
          <a:gdLst>
            <a:gd name="connsiteX0" fmla="*/ 328544 w 367606"/>
            <a:gd name="connsiteY0" fmla="*/ 0 h 442657"/>
            <a:gd name="connsiteX1" fmla="*/ 185669 w 367606"/>
            <a:gd name="connsiteY1" fmla="*/ 95250 h 442657"/>
            <a:gd name="connsiteX2" fmla="*/ 149950 w 367606"/>
            <a:gd name="connsiteY2" fmla="*/ 107156 h 442657"/>
            <a:gd name="connsiteX3" fmla="*/ 42794 w 367606"/>
            <a:gd name="connsiteY3" fmla="*/ 142875 h 442657"/>
            <a:gd name="connsiteX4" fmla="*/ 7075 w 367606"/>
            <a:gd name="connsiteY4" fmla="*/ 166687 h 442657"/>
            <a:gd name="connsiteX5" fmla="*/ 18981 w 367606"/>
            <a:gd name="connsiteY5" fmla="*/ 369094 h 442657"/>
            <a:gd name="connsiteX6" fmla="*/ 54700 w 367606"/>
            <a:gd name="connsiteY6" fmla="*/ 404812 h 442657"/>
            <a:gd name="connsiteX7" fmla="*/ 126137 w 367606"/>
            <a:gd name="connsiteY7" fmla="*/ 440531 h 442657"/>
            <a:gd name="connsiteX8" fmla="*/ 340450 w 367606"/>
            <a:gd name="connsiteY8" fmla="*/ 428625 h 442657"/>
            <a:gd name="connsiteX9" fmla="*/ 364262 w 367606"/>
            <a:gd name="connsiteY9" fmla="*/ 392906 h 442657"/>
            <a:gd name="connsiteX10" fmla="*/ 352356 w 367606"/>
            <a:gd name="connsiteY10" fmla="*/ 202406 h 442657"/>
            <a:gd name="connsiteX11" fmla="*/ 304731 w 367606"/>
            <a:gd name="connsiteY11" fmla="*/ 130969 h 442657"/>
            <a:gd name="connsiteX12" fmla="*/ 257106 w 367606"/>
            <a:gd name="connsiteY12" fmla="*/ 71437 h 442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67606" h="442657">
              <a:moveTo>
                <a:pt x="328544" y="0"/>
              </a:moveTo>
              <a:lnTo>
                <a:pt x="185669" y="95250"/>
              </a:lnTo>
              <a:cubicBezTo>
                <a:pt x="175227" y="102212"/>
                <a:pt x="161701" y="102749"/>
                <a:pt x="149950" y="107156"/>
              </a:cubicBezTo>
              <a:cubicBezTo>
                <a:pt x="60278" y="140783"/>
                <a:pt x="122598" y="122924"/>
                <a:pt x="42794" y="142875"/>
              </a:cubicBezTo>
              <a:cubicBezTo>
                <a:pt x="30888" y="150812"/>
                <a:pt x="8573" y="152456"/>
                <a:pt x="7075" y="166687"/>
              </a:cubicBezTo>
              <a:cubicBezTo>
                <a:pt x="0" y="233901"/>
                <a:pt x="5726" y="302821"/>
                <a:pt x="18981" y="369094"/>
              </a:cubicBezTo>
              <a:cubicBezTo>
                <a:pt x="22283" y="385605"/>
                <a:pt x="41765" y="394033"/>
                <a:pt x="54700" y="404812"/>
              </a:cubicBezTo>
              <a:cubicBezTo>
                <a:pt x="85476" y="430458"/>
                <a:pt x="90337" y="428598"/>
                <a:pt x="126137" y="440531"/>
              </a:cubicBezTo>
              <a:cubicBezTo>
                <a:pt x="197575" y="436562"/>
                <a:pt x="270292" y="442657"/>
                <a:pt x="340450" y="428625"/>
              </a:cubicBezTo>
              <a:cubicBezTo>
                <a:pt x="354482" y="425819"/>
                <a:pt x="363510" y="407196"/>
                <a:pt x="364262" y="392906"/>
              </a:cubicBezTo>
              <a:cubicBezTo>
                <a:pt x="367606" y="329370"/>
                <a:pt x="366456" y="264448"/>
                <a:pt x="352356" y="202406"/>
              </a:cubicBezTo>
              <a:cubicBezTo>
                <a:pt x="346013" y="174499"/>
                <a:pt x="320606" y="154781"/>
                <a:pt x="304731" y="130969"/>
              </a:cubicBezTo>
              <a:cubicBezTo>
                <a:pt x="274690" y="85908"/>
                <a:pt x="291039" y="105370"/>
                <a:pt x="257106" y="71437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314325</xdr:colOff>
      <xdr:row>14</xdr:row>
      <xdr:rowOff>19050</xdr:rowOff>
    </xdr:from>
    <xdr:to>
      <xdr:col>2</xdr:col>
      <xdr:colOff>495300</xdr:colOff>
      <xdr:row>15</xdr:row>
      <xdr:rowOff>28319</xdr:rowOff>
    </xdr:to>
    <xdr:sp macro="" textlink="">
      <xdr:nvSpPr>
        <xdr:cNvPr id="9" name="8 Forma libre"/>
        <xdr:cNvSpPr/>
      </xdr:nvSpPr>
      <xdr:spPr bwMode="auto">
        <a:xfrm>
          <a:off x="1838325" y="1800225"/>
          <a:ext cx="180975" cy="171194"/>
        </a:xfrm>
        <a:custGeom>
          <a:avLst/>
          <a:gdLst>
            <a:gd name="connsiteX0" fmla="*/ 328544 w 367606"/>
            <a:gd name="connsiteY0" fmla="*/ 0 h 442657"/>
            <a:gd name="connsiteX1" fmla="*/ 185669 w 367606"/>
            <a:gd name="connsiteY1" fmla="*/ 95250 h 442657"/>
            <a:gd name="connsiteX2" fmla="*/ 149950 w 367606"/>
            <a:gd name="connsiteY2" fmla="*/ 107156 h 442657"/>
            <a:gd name="connsiteX3" fmla="*/ 42794 w 367606"/>
            <a:gd name="connsiteY3" fmla="*/ 142875 h 442657"/>
            <a:gd name="connsiteX4" fmla="*/ 7075 w 367606"/>
            <a:gd name="connsiteY4" fmla="*/ 166687 h 442657"/>
            <a:gd name="connsiteX5" fmla="*/ 18981 w 367606"/>
            <a:gd name="connsiteY5" fmla="*/ 369094 h 442657"/>
            <a:gd name="connsiteX6" fmla="*/ 54700 w 367606"/>
            <a:gd name="connsiteY6" fmla="*/ 404812 h 442657"/>
            <a:gd name="connsiteX7" fmla="*/ 126137 w 367606"/>
            <a:gd name="connsiteY7" fmla="*/ 440531 h 442657"/>
            <a:gd name="connsiteX8" fmla="*/ 340450 w 367606"/>
            <a:gd name="connsiteY8" fmla="*/ 428625 h 442657"/>
            <a:gd name="connsiteX9" fmla="*/ 364262 w 367606"/>
            <a:gd name="connsiteY9" fmla="*/ 392906 h 442657"/>
            <a:gd name="connsiteX10" fmla="*/ 352356 w 367606"/>
            <a:gd name="connsiteY10" fmla="*/ 202406 h 442657"/>
            <a:gd name="connsiteX11" fmla="*/ 304731 w 367606"/>
            <a:gd name="connsiteY11" fmla="*/ 130969 h 442657"/>
            <a:gd name="connsiteX12" fmla="*/ 257106 w 367606"/>
            <a:gd name="connsiteY12" fmla="*/ 71437 h 442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67606" h="442657">
              <a:moveTo>
                <a:pt x="328544" y="0"/>
              </a:moveTo>
              <a:lnTo>
                <a:pt x="185669" y="95250"/>
              </a:lnTo>
              <a:cubicBezTo>
                <a:pt x="175227" y="102212"/>
                <a:pt x="161701" y="102749"/>
                <a:pt x="149950" y="107156"/>
              </a:cubicBezTo>
              <a:cubicBezTo>
                <a:pt x="60278" y="140783"/>
                <a:pt x="122598" y="122924"/>
                <a:pt x="42794" y="142875"/>
              </a:cubicBezTo>
              <a:cubicBezTo>
                <a:pt x="30888" y="150812"/>
                <a:pt x="8573" y="152456"/>
                <a:pt x="7075" y="166687"/>
              </a:cubicBezTo>
              <a:cubicBezTo>
                <a:pt x="0" y="233901"/>
                <a:pt x="5726" y="302821"/>
                <a:pt x="18981" y="369094"/>
              </a:cubicBezTo>
              <a:cubicBezTo>
                <a:pt x="22283" y="385605"/>
                <a:pt x="41765" y="394033"/>
                <a:pt x="54700" y="404812"/>
              </a:cubicBezTo>
              <a:cubicBezTo>
                <a:pt x="85476" y="430458"/>
                <a:pt x="90337" y="428598"/>
                <a:pt x="126137" y="440531"/>
              </a:cubicBezTo>
              <a:cubicBezTo>
                <a:pt x="197575" y="436562"/>
                <a:pt x="270292" y="442657"/>
                <a:pt x="340450" y="428625"/>
              </a:cubicBezTo>
              <a:cubicBezTo>
                <a:pt x="354482" y="425819"/>
                <a:pt x="363510" y="407196"/>
                <a:pt x="364262" y="392906"/>
              </a:cubicBezTo>
              <a:cubicBezTo>
                <a:pt x="367606" y="329370"/>
                <a:pt x="366456" y="264448"/>
                <a:pt x="352356" y="202406"/>
              </a:cubicBezTo>
              <a:cubicBezTo>
                <a:pt x="346013" y="174499"/>
                <a:pt x="320606" y="154781"/>
                <a:pt x="304731" y="130969"/>
              </a:cubicBezTo>
              <a:cubicBezTo>
                <a:pt x="274690" y="85908"/>
                <a:pt x="291039" y="105370"/>
                <a:pt x="257106" y="71437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295275</xdr:colOff>
      <xdr:row>15</xdr:row>
      <xdr:rowOff>47624</xdr:rowOff>
    </xdr:from>
    <xdr:to>
      <xdr:col>2</xdr:col>
      <xdr:colOff>571500</xdr:colOff>
      <xdr:row>16</xdr:row>
      <xdr:rowOff>123824</xdr:rowOff>
    </xdr:to>
    <xdr:sp macro="" textlink="">
      <xdr:nvSpPr>
        <xdr:cNvPr id="10" name="9 Forma libre"/>
        <xdr:cNvSpPr/>
      </xdr:nvSpPr>
      <xdr:spPr bwMode="auto">
        <a:xfrm>
          <a:off x="1819275" y="1990724"/>
          <a:ext cx="276225" cy="238125"/>
        </a:xfrm>
        <a:custGeom>
          <a:avLst/>
          <a:gdLst>
            <a:gd name="connsiteX0" fmla="*/ 328544 w 367606"/>
            <a:gd name="connsiteY0" fmla="*/ 0 h 442657"/>
            <a:gd name="connsiteX1" fmla="*/ 185669 w 367606"/>
            <a:gd name="connsiteY1" fmla="*/ 95250 h 442657"/>
            <a:gd name="connsiteX2" fmla="*/ 149950 w 367606"/>
            <a:gd name="connsiteY2" fmla="*/ 107156 h 442657"/>
            <a:gd name="connsiteX3" fmla="*/ 42794 w 367606"/>
            <a:gd name="connsiteY3" fmla="*/ 142875 h 442657"/>
            <a:gd name="connsiteX4" fmla="*/ 7075 w 367606"/>
            <a:gd name="connsiteY4" fmla="*/ 166687 h 442657"/>
            <a:gd name="connsiteX5" fmla="*/ 18981 w 367606"/>
            <a:gd name="connsiteY5" fmla="*/ 369094 h 442657"/>
            <a:gd name="connsiteX6" fmla="*/ 54700 w 367606"/>
            <a:gd name="connsiteY6" fmla="*/ 404812 h 442657"/>
            <a:gd name="connsiteX7" fmla="*/ 126137 w 367606"/>
            <a:gd name="connsiteY7" fmla="*/ 440531 h 442657"/>
            <a:gd name="connsiteX8" fmla="*/ 340450 w 367606"/>
            <a:gd name="connsiteY8" fmla="*/ 428625 h 442657"/>
            <a:gd name="connsiteX9" fmla="*/ 364262 w 367606"/>
            <a:gd name="connsiteY9" fmla="*/ 392906 h 442657"/>
            <a:gd name="connsiteX10" fmla="*/ 352356 w 367606"/>
            <a:gd name="connsiteY10" fmla="*/ 202406 h 442657"/>
            <a:gd name="connsiteX11" fmla="*/ 304731 w 367606"/>
            <a:gd name="connsiteY11" fmla="*/ 130969 h 442657"/>
            <a:gd name="connsiteX12" fmla="*/ 257106 w 367606"/>
            <a:gd name="connsiteY12" fmla="*/ 71437 h 442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67606" h="442657">
              <a:moveTo>
                <a:pt x="328544" y="0"/>
              </a:moveTo>
              <a:lnTo>
                <a:pt x="185669" y="95250"/>
              </a:lnTo>
              <a:cubicBezTo>
                <a:pt x="175227" y="102212"/>
                <a:pt x="161701" y="102749"/>
                <a:pt x="149950" y="107156"/>
              </a:cubicBezTo>
              <a:cubicBezTo>
                <a:pt x="60278" y="140783"/>
                <a:pt x="122598" y="122924"/>
                <a:pt x="42794" y="142875"/>
              </a:cubicBezTo>
              <a:cubicBezTo>
                <a:pt x="30888" y="150812"/>
                <a:pt x="8573" y="152456"/>
                <a:pt x="7075" y="166687"/>
              </a:cubicBezTo>
              <a:cubicBezTo>
                <a:pt x="0" y="233901"/>
                <a:pt x="5726" y="302821"/>
                <a:pt x="18981" y="369094"/>
              </a:cubicBezTo>
              <a:cubicBezTo>
                <a:pt x="22283" y="385605"/>
                <a:pt x="41765" y="394033"/>
                <a:pt x="54700" y="404812"/>
              </a:cubicBezTo>
              <a:cubicBezTo>
                <a:pt x="85476" y="430458"/>
                <a:pt x="90337" y="428598"/>
                <a:pt x="126137" y="440531"/>
              </a:cubicBezTo>
              <a:cubicBezTo>
                <a:pt x="197575" y="436562"/>
                <a:pt x="270292" y="442657"/>
                <a:pt x="340450" y="428625"/>
              </a:cubicBezTo>
              <a:cubicBezTo>
                <a:pt x="354482" y="425819"/>
                <a:pt x="363510" y="407196"/>
                <a:pt x="364262" y="392906"/>
              </a:cubicBezTo>
              <a:cubicBezTo>
                <a:pt x="367606" y="329370"/>
                <a:pt x="366456" y="264448"/>
                <a:pt x="352356" y="202406"/>
              </a:cubicBezTo>
              <a:cubicBezTo>
                <a:pt x="346013" y="174499"/>
                <a:pt x="320606" y="154781"/>
                <a:pt x="304731" y="130969"/>
              </a:cubicBezTo>
              <a:cubicBezTo>
                <a:pt x="274690" y="85908"/>
                <a:pt x="291039" y="105370"/>
                <a:pt x="257106" y="71437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180975</xdr:colOff>
      <xdr:row>14</xdr:row>
      <xdr:rowOff>9269</xdr:rowOff>
    </xdr:to>
    <xdr:sp macro="" textlink="">
      <xdr:nvSpPr>
        <xdr:cNvPr id="11" name="10 Forma libre"/>
        <xdr:cNvSpPr/>
      </xdr:nvSpPr>
      <xdr:spPr bwMode="auto">
        <a:xfrm>
          <a:off x="1524000" y="1619250"/>
          <a:ext cx="180975" cy="171194"/>
        </a:xfrm>
        <a:custGeom>
          <a:avLst/>
          <a:gdLst>
            <a:gd name="connsiteX0" fmla="*/ 328544 w 367606"/>
            <a:gd name="connsiteY0" fmla="*/ 0 h 442657"/>
            <a:gd name="connsiteX1" fmla="*/ 185669 w 367606"/>
            <a:gd name="connsiteY1" fmla="*/ 95250 h 442657"/>
            <a:gd name="connsiteX2" fmla="*/ 149950 w 367606"/>
            <a:gd name="connsiteY2" fmla="*/ 107156 h 442657"/>
            <a:gd name="connsiteX3" fmla="*/ 42794 w 367606"/>
            <a:gd name="connsiteY3" fmla="*/ 142875 h 442657"/>
            <a:gd name="connsiteX4" fmla="*/ 7075 w 367606"/>
            <a:gd name="connsiteY4" fmla="*/ 166687 h 442657"/>
            <a:gd name="connsiteX5" fmla="*/ 18981 w 367606"/>
            <a:gd name="connsiteY5" fmla="*/ 369094 h 442657"/>
            <a:gd name="connsiteX6" fmla="*/ 54700 w 367606"/>
            <a:gd name="connsiteY6" fmla="*/ 404812 h 442657"/>
            <a:gd name="connsiteX7" fmla="*/ 126137 w 367606"/>
            <a:gd name="connsiteY7" fmla="*/ 440531 h 442657"/>
            <a:gd name="connsiteX8" fmla="*/ 340450 w 367606"/>
            <a:gd name="connsiteY8" fmla="*/ 428625 h 442657"/>
            <a:gd name="connsiteX9" fmla="*/ 364262 w 367606"/>
            <a:gd name="connsiteY9" fmla="*/ 392906 h 442657"/>
            <a:gd name="connsiteX10" fmla="*/ 352356 w 367606"/>
            <a:gd name="connsiteY10" fmla="*/ 202406 h 442657"/>
            <a:gd name="connsiteX11" fmla="*/ 304731 w 367606"/>
            <a:gd name="connsiteY11" fmla="*/ 130969 h 442657"/>
            <a:gd name="connsiteX12" fmla="*/ 257106 w 367606"/>
            <a:gd name="connsiteY12" fmla="*/ 71437 h 442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67606" h="442657">
              <a:moveTo>
                <a:pt x="328544" y="0"/>
              </a:moveTo>
              <a:lnTo>
                <a:pt x="185669" y="95250"/>
              </a:lnTo>
              <a:cubicBezTo>
                <a:pt x="175227" y="102212"/>
                <a:pt x="161701" y="102749"/>
                <a:pt x="149950" y="107156"/>
              </a:cubicBezTo>
              <a:cubicBezTo>
                <a:pt x="60278" y="140783"/>
                <a:pt x="122598" y="122924"/>
                <a:pt x="42794" y="142875"/>
              </a:cubicBezTo>
              <a:cubicBezTo>
                <a:pt x="30888" y="150812"/>
                <a:pt x="8573" y="152456"/>
                <a:pt x="7075" y="166687"/>
              </a:cubicBezTo>
              <a:cubicBezTo>
                <a:pt x="0" y="233901"/>
                <a:pt x="5726" y="302821"/>
                <a:pt x="18981" y="369094"/>
              </a:cubicBezTo>
              <a:cubicBezTo>
                <a:pt x="22283" y="385605"/>
                <a:pt x="41765" y="394033"/>
                <a:pt x="54700" y="404812"/>
              </a:cubicBezTo>
              <a:cubicBezTo>
                <a:pt x="85476" y="430458"/>
                <a:pt x="90337" y="428598"/>
                <a:pt x="126137" y="440531"/>
              </a:cubicBezTo>
              <a:cubicBezTo>
                <a:pt x="197575" y="436562"/>
                <a:pt x="270292" y="442657"/>
                <a:pt x="340450" y="428625"/>
              </a:cubicBezTo>
              <a:cubicBezTo>
                <a:pt x="354482" y="425819"/>
                <a:pt x="363510" y="407196"/>
                <a:pt x="364262" y="392906"/>
              </a:cubicBezTo>
              <a:cubicBezTo>
                <a:pt x="367606" y="329370"/>
                <a:pt x="366456" y="264448"/>
                <a:pt x="352356" y="202406"/>
              </a:cubicBezTo>
              <a:cubicBezTo>
                <a:pt x="346013" y="174499"/>
                <a:pt x="320606" y="154781"/>
                <a:pt x="304731" y="130969"/>
              </a:cubicBezTo>
              <a:cubicBezTo>
                <a:pt x="274690" y="85908"/>
                <a:pt x="291039" y="105370"/>
                <a:pt x="257106" y="71437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514350</xdr:colOff>
      <xdr:row>12</xdr:row>
      <xdr:rowOff>38100</xdr:rowOff>
    </xdr:from>
    <xdr:to>
      <xdr:col>2</xdr:col>
      <xdr:colOff>695325</xdr:colOff>
      <xdr:row>13</xdr:row>
      <xdr:rowOff>47369</xdr:rowOff>
    </xdr:to>
    <xdr:sp macro="" textlink="">
      <xdr:nvSpPr>
        <xdr:cNvPr id="12" name="11 Forma libre"/>
        <xdr:cNvSpPr/>
      </xdr:nvSpPr>
      <xdr:spPr bwMode="auto">
        <a:xfrm>
          <a:off x="2038350" y="1495425"/>
          <a:ext cx="180975" cy="171194"/>
        </a:xfrm>
        <a:custGeom>
          <a:avLst/>
          <a:gdLst>
            <a:gd name="connsiteX0" fmla="*/ 328544 w 367606"/>
            <a:gd name="connsiteY0" fmla="*/ 0 h 442657"/>
            <a:gd name="connsiteX1" fmla="*/ 185669 w 367606"/>
            <a:gd name="connsiteY1" fmla="*/ 95250 h 442657"/>
            <a:gd name="connsiteX2" fmla="*/ 149950 w 367606"/>
            <a:gd name="connsiteY2" fmla="*/ 107156 h 442657"/>
            <a:gd name="connsiteX3" fmla="*/ 42794 w 367606"/>
            <a:gd name="connsiteY3" fmla="*/ 142875 h 442657"/>
            <a:gd name="connsiteX4" fmla="*/ 7075 w 367606"/>
            <a:gd name="connsiteY4" fmla="*/ 166687 h 442657"/>
            <a:gd name="connsiteX5" fmla="*/ 18981 w 367606"/>
            <a:gd name="connsiteY5" fmla="*/ 369094 h 442657"/>
            <a:gd name="connsiteX6" fmla="*/ 54700 w 367606"/>
            <a:gd name="connsiteY6" fmla="*/ 404812 h 442657"/>
            <a:gd name="connsiteX7" fmla="*/ 126137 w 367606"/>
            <a:gd name="connsiteY7" fmla="*/ 440531 h 442657"/>
            <a:gd name="connsiteX8" fmla="*/ 340450 w 367606"/>
            <a:gd name="connsiteY8" fmla="*/ 428625 h 442657"/>
            <a:gd name="connsiteX9" fmla="*/ 364262 w 367606"/>
            <a:gd name="connsiteY9" fmla="*/ 392906 h 442657"/>
            <a:gd name="connsiteX10" fmla="*/ 352356 w 367606"/>
            <a:gd name="connsiteY10" fmla="*/ 202406 h 442657"/>
            <a:gd name="connsiteX11" fmla="*/ 304731 w 367606"/>
            <a:gd name="connsiteY11" fmla="*/ 130969 h 442657"/>
            <a:gd name="connsiteX12" fmla="*/ 257106 w 367606"/>
            <a:gd name="connsiteY12" fmla="*/ 71437 h 442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67606" h="442657">
              <a:moveTo>
                <a:pt x="328544" y="0"/>
              </a:moveTo>
              <a:lnTo>
                <a:pt x="185669" y="95250"/>
              </a:lnTo>
              <a:cubicBezTo>
                <a:pt x="175227" y="102212"/>
                <a:pt x="161701" y="102749"/>
                <a:pt x="149950" y="107156"/>
              </a:cubicBezTo>
              <a:cubicBezTo>
                <a:pt x="60278" y="140783"/>
                <a:pt x="122598" y="122924"/>
                <a:pt x="42794" y="142875"/>
              </a:cubicBezTo>
              <a:cubicBezTo>
                <a:pt x="30888" y="150812"/>
                <a:pt x="8573" y="152456"/>
                <a:pt x="7075" y="166687"/>
              </a:cubicBezTo>
              <a:cubicBezTo>
                <a:pt x="0" y="233901"/>
                <a:pt x="5726" y="302821"/>
                <a:pt x="18981" y="369094"/>
              </a:cubicBezTo>
              <a:cubicBezTo>
                <a:pt x="22283" y="385605"/>
                <a:pt x="41765" y="394033"/>
                <a:pt x="54700" y="404812"/>
              </a:cubicBezTo>
              <a:cubicBezTo>
                <a:pt x="85476" y="430458"/>
                <a:pt x="90337" y="428598"/>
                <a:pt x="126137" y="440531"/>
              </a:cubicBezTo>
              <a:cubicBezTo>
                <a:pt x="197575" y="436562"/>
                <a:pt x="270292" y="442657"/>
                <a:pt x="340450" y="428625"/>
              </a:cubicBezTo>
              <a:cubicBezTo>
                <a:pt x="354482" y="425819"/>
                <a:pt x="363510" y="407196"/>
                <a:pt x="364262" y="392906"/>
              </a:cubicBezTo>
              <a:cubicBezTo>
                <a:pt x="367606" y="329370"/>
                <a:pt x="366456" y="264448"/>
                <a:pt x="352356" y="202406"/>
              </a:cubicBezTo>
              <a:cubicBezTo>
                <a:pt x="346013" y="174499"/>
                <a:pt x="320606" y="154781"/>
                <a:pt x="304731" y="130969"/>
              </a:cubicBezTo>
              <a:cubicBezTo>
                <a:pt x="274690" y="85908"/>
                <a:pt x="291039" y="105370"/>
                <a:pt x="257106" y="71437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466725</xdr:colOff>
      <xdr:row>13</xdr:row>
      <xdr:rowOff>57150</xdr:rowOff>
    </xdr:from>
    <xdr:to>
      <xdr:col>2</xdr:col>
      <xdr:colOff>647700</xdr:colOff>
      <xdr:row>14</xdr:row>
      <xdr:rowOff>66419</xdr:rowOff>
    </xdr:to>
    <xdr:sp macro="" textlink="">
      <xdr:nvSpPr>
        <xdr:cNvPr id="13" name="12 Forma libre"/>
        <xdr:cNvSpPr/>
      </xdr:nvSpPr>
      <xdr:spPr bwMode="auto">
        <a:xfrm>
          <a:off x="1990725" y="1676400"/>
          <a:ext cx="180975" cy="171194"/>
        </a:xfrm>
        <a:custGeom>
          <a:avLst/>
          <a:gdLst>
            <a:gd name="connsiteX0" fmla="*/ 328544 w 367606"/>
            <a:gd name="connsiteY0" fmla="*/ 0 h 442657"/>
            <a:gd name="connsiteX1" fmla="*/ 185669 w 367606"/>
            <a:gd name="connsiteY1" fmla="*/ 95250 h 442657"/>
            <a:gd name="connsiteX2" fmla="*/ 149950 w 367606"/>
            <a:gd name="connsiteY2" fmla="*/ 107156 h 442657"/>
            <a:gd name="connsiteX3" fmla="*/ 42794 w 367606"/>
            <a:gd name="connsiteY3" fmla="*/ 142875 h 442657"/>
            <a:gd name="connsiteX4" fmla="*/ 7075 w 367606"/>
            <a:gd name="connsiteY4" fmla="*/ 166687 h 442657"/>
            <a:gd name="connsiteX5" fmla="*/ 18981 w 367606"/>
            <a:gd name="connsiteY5" fmla="*/ 369094 h 442657"/>
            <a:gd name="connsiteX6" fmla="*/ 54700 w 367606"/>
            <a:gd name="connsiteY6" fmla="*/ 404812 h 442657"/>
            <a:gd name="connsiteX7" fmla="*/ 126137 w 367606"/>
            <a:gd name="connsiteY7" fmla="*/ 440531 h 442657"/>
            <a:gd name="connsiteX8" fmla="*/ 340450 w 367606"/>
            <a:gd name="connsiteY8" fmla="*/ 428625 h 442657"/>
            <a:gd name="connsiteX9" fmla="*/ 364262 w 367606"/>
            <a:gd name="connsiteY9" fmla="*/ 392906 h 442657"/>
            <a:gd name="connsiteX10" fmla="*/ 352356 w 367606"/>
            <a:gd name="connsiteY10" fmla="*/ 202406 h 442657"/>
            <a:gd name="connsiteX11" fmla="*/ 304731 w 367606"/>
            <a:gd name="connsiteY11" fmla="*/ 130969 h 442657"/>
            <a:gd name="connsiteX12" fmla="*/ 257106 w 367606"/>
            <a:gd name="connsiteY12" fmla="*/ 71437 h 442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67606" h="442657">
              <a:moveTo>
                <a:pt x="328544" y="0"/>
              </a:moveTo>
              <a:lnTo>
                <a:pt x="185669" y="95250"/>
              </a:lnTo>
              <a:cubicBezTo>
                <a:pt x="175227" y="102212"/>
                <a:pt x="161701" y="102749"/>
                <a:pt x="149950" y="107156"/>
              </a:cubicBezTo>
              <a:cubicBezTo>
                <a:pt x="60278" y="140783"/>
                <a:pt x="122598" y="122924"/>
                <a:pt x="42794" y="142875"/>
              </a:cubicBezTo>
              <a:cubicBezTo>
                <a:pt x="30888" y="150812"/>
                <a:pt x="8573" y="152456"/>
                <a:pt x="7075" y="166687"/>
              </a:cubicBezTo>
              <a:cubicBezTo>
                <a:pt x="0" y="233901"/>
                <a:pt x="5726" y="302821"/>
                <a:pt x="18981" y="369094"/>
              </a:cubicBezTo>
              <a:cubicBezTo>
                <a:pt x="22283" y="385605"/>
                <a:pt x="41765" y="394033"/>
                <a:pt x="54700" y="404812"/>
              </a:cubicBezTo>
              <a:cubicBezTo>
                <a:pt x="85476" y="430458"/>
                <a:pt x="90337" y="428598"/>
                <a:pt x="126137" y="440531"/>
              </a:cubicBezTo>
              <a:cubicBezTo>
                <a:pt x="197575" y="436562"/>
                <a:pt x="270292" y="442657"/>
                <a:pt x="340450" y="428625"/>
              </a:cubicBezTo>
              <a:cubicBezTo>
                <a:pt x="354482" y="425819"/>
                <a:pt x="363510" y="407196"/>
                <a:pt x="364262" y="392906"/>
              </a:cubicBezTo>
              <a:cubicBezTo>
                <a:pt x="367606" y="329370"/>
                <a:pt x="366456" y="264448"/>
                <a:pt x="352356" y="202406"/>
              </a:cubicBezTo>
              <a:cubicBezTo>
                <a:pt x="346013" y="174499"/>
                <a:pt x="320606" y="154781"/>
                <a:pt x="304731" y="130969"/>
              </a:cubicBezTo>
              <a:cubicBezTo>
                <a:pt x="274690" y="85908"/>
                <a:pt x="291039" y="105370"/>
                <a:pt x="257106" y="71437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200025</xdr:colOff>
      <xdr:row>11</xdr:row>
      <xdr:rowOff>38100</xdr:rowOff>
    </xdr:from>
    <xdr:to>
      <xdr:col>2</xdr:col>
      <xdr:colOff>381000</xdr:colOff>
      <xdr:row>12</xdr:row>
      <xdr:rowOff>47369</xdr:rowOff>
    </xdr:to>
    <xdr:sp macro="" textlink="">
      <xdr:nvSpPr>
        <xdr:cNvPr id="14" name="13 Forma libre"/>
        <xdr:cNvSpPr/>
      </xdr:nvSpPr>
      <xdr:spPr bwMode="auto">
        <a:xfrm>
          <a:off x="1724025" y="1333500"/>
          <a:ext cx="180975" cy="171194"/>
        </a:xfrm>
        <a:custGeom>
          <a:avLst/>
          <a:gdLst>
            <a:gd name="connsiteX0" fmla="*/ 328544 w 367606"/>
            <a:gd name="connsiteY0" fmla="*/ 0 h 442657"/>
            <a:gd name="connsiteX1" fmla="*/ 185669 w 367606"/>
            <a:gd name="connsiteY1" fmla="*/ 95250 h 442657"/>
            <a:gd name="connsiteX2" fmla="*/ 149950 w 367606"/>
            <a:gd name="connsiteY2" fmla="*/ 107156 h 442657"/>
            <a:gd name="connsiteX3" fmla="*/ 42794 w 367606"/>
            <a:gd name="connsiteY3" fmla="*/ 142875 h 442657"/>
            <a:gd name="connsiteX4" fmla="*/ 7075 w 367606"/>
            <a:gd name="connsiteY4" fmla="*/ 166687 h 442657"/>
            <a:gd name="connsiteX5" fmla="*/ 18981 w 367606"/>
            <a:gd name="connsiteY5" fmla="*/ 369094 h 442657"/>
            <a:gd name="connsiteX6" fmla="*/ 54700 w 367606"/>
            <a:gd name="connsiteY6" fmla="*/ 404812 h 442657"/>
            <a:gd name="connsiteX7" fmla="*/ 126137 w 367606"/>
            <a:gd name="connsiteY7" fmla="*/ 440531 h 442657"/>
            <a:gd name="connsiteX8" fmla="*/ 340450 w 367606"/>
            <a:gd name="connsiteY8" fmla="*/ 428625 h 442657"/>
            <a:gd name="connsiteX9" fmla="*/ 364262 w 367606"/>
            <a:gd name="connsiteY9" fmla="*/ 392906 h 442657"/>
            <a:gd name="connsiteX10" fmla="*/ 352356 w 367606"/>
            <a:gd name="connsiteY10" fmla="*/ 202406 h 442657"/>
            <a:gd name="connsiteX11" fmla="*/ 304731 w 367606"/>
            <a:gd name="connsiteY11" fmla="*/ 130969 h 442657"/>
            <a:gd name="connsiteX12" fmla="*/ 257106 w 367606"/>
            <a:gd name="connsiteY12" fmla="*/ 71437 h 442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67606" h="442657">
              <a:moveTo>
                <a:pt x="328544" y="0"/>
              </a:moveTo>
              <a:lnTo>
                <a:pt x="185669" y="95250"/>
              </a:lnTo>
              <a:cubicBezTo>
                <a:pt x="175227" y="102212"/>
                <a:pt x="161701" y="102749"/>
                <a:pt x="149950" y="107156"/>
              </a:cubicBezTo>
              <a:cubicBezTo>
                <a:pt x="60278" y="140783"/>
                <a:pt x="122598" y="122924"/>
                <a:pt x="42794" y="142875"/>
              </a:cubicBezTo>
              <a:cubicBezTo>
                <a:pt x="30888" y="150812"/>
                <a:pt x="8573" y="152456"/>
                <a:pt x="7075" y="166687"/>
              </a:cubicBezTo>
              <a:cubicBezTo>
                <a:pt x="0" y="233901"/>
                <a:pt x="5726" y="302821"/>
                <a:pt x="18981" y="369094"/>
              </a:cubicBezTo>
              <a:cubicBezTo>
                <a:pt x="22283" y="385605"/>
                <a:pt x="41765" y="394033"/>
                <a:pt x="54700" y="404812"/>
              </a:cubicBezTo>
              <a:cubicBezTo>
                <a:pt x="85476" y="430458"/>
                <a:pt x="90337" y="428598"/>
                <a:pt x="126137" y="440531"/>
              </a:cubicBezTo>
              <a:cubicBezTo>
                <a:pt x="197575" y="436562"/>
                <a:pt x="270292" y="442657"/>
                <a:pt x="340450" y="428625"/>
              </a:cubicBezTo>
              <a:cubicBezTo>
                <a:pt x="354482" y="425819"/>
                <a:pt x="363510" y="407196"/>
                <a:pt x="364262" y="392906"/>
              </a:cubicBezTo>
              <a:cubicBezTo>
                <a:pt x="367606" y="329370"/>
                <a:pt x="366456" y="264448"/>
                <a:pt x="352356" y="202406"/>
              </a:cubicBezTo>
              <a:cubicBezTo>
                <a:pt x="346013" y="174499"/>
                <a:pt x="320606" y="154781"/>
                <a:pt x="304731" y="130969"/>
              </a:cubicBezTo>
              <a:cubicBezTo>
                <a:pt x="274690" y="85908"/>
                <a:pt x="291039" y="105370"/>
                <a:pt x="257106" y="71437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457200</xdr:colOff>
      <xdr:row>14</xdr:row>
      <xdr:rowOff>38100</xdr:rowOff>
    </xdr:from>
    <xdr:to>
      <xdr:col>2</xdr:col>
      <xdr:colOff>638175</xdr:colOff>
      <xdr:row>15</xdr:row>
      <xdr:rowOff>47369</xdr:rowOff>
    </xdr:to>
    <xdr:sp macro="" textlink="">
      <xdr:nvSpPr>
        <xdr:cNvPr id="15" name="14 Forma libre"/>
        <xdr:cNvSpPr/>
      </xdr:nvSpPr>
      <xdr:spPr bwMode="auto">
        <a:xfrm>
          <a:off x="1981200" y="1819275"/>
          <a:ext cx="180975" cy="171194"/>
        </a:xfrm>
        <a:custGeom>
          <a:avLst/>
          <a:gdLst>
            <a:gd name="connsiteX0" fmla="*/ 328544 w 367606"/>
            <a:gd name="connsiteY0" fmla="*/ 0 h 442657"/>
            <a:gd name="connsiteX1" fmla="*/ 185669 w 367606"/>
            <a:gd name="connsiteY1" fmla="*/ 95250 h 442657"/>
            <a:gd name="connsiteX2" fmla="*/ 149950 w 367606"/>
            <a:gd name="connsiteY2" fmla="*/ 107156 h 442657"/>
            <a:gd name="connsiteX3" fmla="*/ 42794 w 367606"/>
            <a:gd name="connsiteY3" fmla="*/ 142875 h 442657"/>
            <a:gd name="connsiteX4" fmla="*/ 7075 w 367606"/>
            <a:gd name="connsiteY4" fmla="*/ 166687 h 442657"/>
            <a:gd name="connsiteX5" fmla="*/ 18981 w 367606"/>
            <a:gd name="connsiteY5" fmla="*/ 369094 h 442657"/>
            <a:gd name="connsiteX6" fmla="*/ 54700 w 367606"/>
            <a:gd name="connsiteY6" fmla="*/ 404812 h 442657"/>
            <a:gd name="connsiteX7" fmla="*/ 126137 w 367606"/>
            <a:gd name="connsiteY7" fmla="*/ 440531 h 442657"/>
            <a:gd name="connsiteX8" fmla="*/ 340450 w 367606"/>
            <a:gd name="connsiteY8" fmla="*/ 428625 h 442657"/>
            <a:gd name="connsiteX9" fmla="*/ 364262 w 367606"/>
            <a:gd name="connsiteY9" fmla="*/ 392906 h 442657"/>
            <a:gd name="connsiteX10" fmla="*/ 352356 w 367606"/>
            <a:gd name="connsiteY10" fmla="*/ 202406 h 442657"/>
            <a:gd name="connsiteX11" fmla="*/ 304731 w 367606"/>
            <a:gd name="connsiteY11" fmla="*/ 130969 h 442657"/>
            <a:gd name="connsiteX12" fmla="*/ 257106 w 367606"/>
            <a:gd name="connsiteY12" fmla="*/ 71437 h 442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67606" h="442657">
              <a:moveTo>
                <a:pt x="328544" y="0"/>
              </a:moveTo>
              <a:lnTo>
                <a:pt x="185669" y="95250"/>
              </a:lnTo>
              <a:cubicBezTo>
                <a:pt x="175227" y="102212"/>
                <a:pt x="161701" y="102749"/>
                <a:pt x="149950" y="107156"/>
              </a:cubicBezTo>
              <a:cubicBezTo>
                <a:pt x="60278" y="140783"/>
                <a:pt x="122598" y="122924"/>
                <a:pt x="42794" y="142875"/>
              </a:cubicBezTo>
              <a:cubicBezTo>
                <a:pt x="30888" y="150812"/>
                <a:pt x="8573" y="152456"/>
                <a:pt x="7075" y="166687"/>
              </a:cubicBezTo>
              <a:cubicBezTo>
                <a:pt x="0" y="233901"/>
                <a:pt x="5726" y="302821"/>
                <a:pt x="18981" y="369094"/>
              </a:cubicBezTo>
              <a:cubicBezTo>
                <a:pt x="22283" y="385605"/>
                <a:pt x="41765" y="394033"/>
                <a:pt x="54700" y="404812"/>
              </a:cubicBezTo>
              <a:cubicBezTo>
                <a:pt x="85476" y="430458"/>
                <a:pt x="90337" y="428598"/>
                <a:pt x="126137" y="440531"/>
              </a:cubicBezTo>
              <a:cubicBezTo>
                <a:pt x="197575" y="436562"/>
                <a:pt x="270292" y="442657"/>
                <a:pt x="340450" y="428625"/>
              </a:cubicBezTo>
              <a:cubicBezTo>
                <a:pt x="354482" y="425819"/>
                <a:pt x="363510" y="407196"/>
                <a:pt x="364262" y="392906"/>
              </a:cubicBezTo>
              <a:cubicBezTo>
                <a:pt x="367606" y="329370"/>
                <a:pt x="366456" y="264448"/>
                <a:pt x="352356" y="202406"/>
              </a:cubicBezTo>
              <a:cubicBezTo>
                <a:pt x="346013" y="174499"/>
                <a:pt x="320606" y="154781"/>
                <a:pt x="304731" y="130969"/>
              </a:cubicBezTo>
              <a:cubicBezTo>
                <a:pt x="274690" y="85908"/>
                <a:pt x="291039" y="105370"/>
                <a:pt x="257106" y="71437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504825</xdr:colOff>
      <xdr:row>15</xdr:row>
      <xdr:rowOff>19050</xdr:rowOff>
    </xdr:from>
    <xdr:to>
      <xdr:col>2</xdr:col>
      <xdr:colOff>685800</xdr:colOff>
      <xdr:row>16</xdr:row>
      <xdr:rowOff>28319</xdr:rowOff>
    </xdr:to>
    <xdr:sp macro="" textlink="">
      <xdr:nvSpPr>
        <xdr:cNvPr id="16" name="15 Forma libre"/>
        <xdr:cNvSpPr/>
      </xdr:nvSpPr>
      <xdr:spPr bwMode="auto">
        <a:xfrm>
          <a:off x="2028825" y="1962150"/>
          <a:ext cx="180975" cy="171194"/>
        </a:xfrm>
        <a:custGeom>
          <a:avLst/>
          <a:gdLst>
            <a:gd name="connsiteX0" fmla="*/ 328544 w 367606"/>
            <a:gd name="connsiteY0" fmla="*/ 0 h 442657"/>
            <a:gd name="connsiteX1" fmla="*/ 185669 w 367606"/>
            <a:gd name="connsiteY1" fmla="*/ 95250 h 442657"/>
            <a:gd name="connsiteX2" fmla="*/ 149950 w 367606"/>
            <a:gd name="connsiteY2" fmla="*/ 107156 h 442657"/>
            <a:gd name="connsiteX3" fmla="*/ 42794 w 367606"/>
            <a:gd name="connsiteY3" fmla="*/ 142875 h 442657"/>
            <a:gd name="connsiteX4" fmla="*/ 7075 w 367606"/>
            <a:gd name="connsiteY4" fmla="*/ 166687 h 442657"/>
            <a:gd name="connsiteX5" fmla="*/ 18981 w 367606"/>
            <a:gd name="connsiteY5" fmla="*/ 369094 h 442657"/>
            <a:gd name="connsiteX6" fmla="*/ 54700 w 367606"/>
            <a:gd name="connsiteY6" fmla="*/ 404812 h 442657"/>
            <a:gd name="connsiteX7" fmla="*/ 126137 w 367606"/>
            <a:gd name="connsiteY7" fmla="*/ 440531 h 442657"/>
            <a:gd name="connsiteX8" fmla="*/ 340450 w 367606"/>
            <a:gd name="connsiteY8" fmla="*/ 428625 h 442657"/>
            <a:gd name="connsiteX9" fmla="*/ 364262 w 367606"/>
            <a:gd name="connsiteY9" fmla="*/ 392906 h 442657"/>
            <a:gd name="connsiteX10" fmla="*/ 352356 w 367606"/>
            <a:gd name="connsiteY10" fmla="*/ 202406 h 442657"/>
            <a:gd name="connsiteX11" fmla="*/ 304731 w 367606"/>
            <a:gd name="connsiteY11" fmla="*/ 130969 h 442657"/>
            <a:gd name="connsiteX12" fmla="*/ 257106 w 367606"/>
            <a:gd name="connsiteY12" fmla="*/ 71437 h 442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67606" h="442657">
              <a:moveTo>
                <a:pt x="328544" y="0"/>
              </a:moveTo>
              <a:lnTo>
                <a:pt x="185669" y="95250"/>
              </a:lnTo>
              <a:cubicBezTo>
                <a:pt x="175227" y="102212"/>
                <a:pt x="161701" y="102749"/>
                <a:pt x="149950" y="107156"/>
              </a:cubicBezTo>
              <a:cubicBezTo>
                <a:pt x="60278" y="140783"/>
                <a:pt x="122598" y="122924"/>
                <a:pt x="42794" y="142875"/>
              </a:cubicBezTo>
              <a:cubicBezTo>
                <a:pt x="30888" y="150812"/>
                <a:pt x="8573" y="152456"/>
                <a:pt x="7075" y="166687"/>
              </a:cubicBezTo>
              <a:cubicBezTo>
                <a:pt x="0" y="233901"/>
                <a:pt x="5726" y="302821"/>
                <a:pt x="18981" y="369094"/>
              </a:cubicBezTo>
              <a:cubicBezTo>
                <a:pt x="22283" y="385605"/>
                <a:pt x="41765" y="394033"/>
                <a:pt x="54700" y="404812"/>
              </a:cubicBezTo>
              <a:cubicBezTo>
                <a:pt x="85476" y="430458"/>
                <a:pt x="90337" y="428598"/>
                <a:pt x="126137" y="440531"/>
              </a:cubicBezTo>
              <a:cubicBezTo>
                <a:pt x="197575" y="436562"/>
                <a:pt x="270292" y="442657"/>
                <a:pt x="340450" y="428625"/>
              </a:cubicBezTo>
              <a:cubicBezTo>
                <a:pt x="354482" y="425819"/>
                <a:pt x="363510" y="407196"/>
                <a:pt x="364262" y="392906"/>
              </a:cubicBezTo>
              <a:cubicBezTo>
                <a:pt x="367606" y="329370"/>
                <a:pt x="366456" y="264448"/>
                <a:pt x="352356" y="202406"/>
              </a:cubicBezTo>
              <a:cubicBezTo>
                <a:pt x="346013" y="174499"/>
                <a:pt x="320606" y="154781"/>
                <a:pt x="304731" y="130969"/>
              </a:cubicBezTo>
              <a:cubicBezTo>
                <a:pt x="274690" y="85908"/>
                <a:pt x="291039" y="105370"/>
                <a:pt x="257106" y="71437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647700</xdr:colOff>
      <xdr:row>14</xdr:row>
      <xdr:rowOff>19050</xdr:rowOff>
    </xdr:from>
    <xdr:to>
      <xdr:col>2</xdr:col>
      <xdr:colOff>66675</xdr:colOff>
      <xdr:row>15</xdr:row>
      <xdr:rowOff>28319</xdr:rowOff>
    </xdr:to>
    <xdr:sp macro="" textlink="">
      <xdr:nvSpPr>
        <xdr:cNvPr id="17" name="16 Forma libre"/>
        <xdr:cNvSpPr/>
      </xdr:nvSpPr>
      <xdr:spPr bwMode="auto">
        <a:xfrm>
          <a:off x="1409700" y="1800225"/>
          <a:ext cx="180975" cy="171194"/>
        </a:xfrm>
        <a:custGeom>
          <a:avLst/>
          <a:gdLst>
            <a:gd name="connsiteX0" fmla="*/ 328544 w 367606"/>
            <a:gd name="connsiteY0" fmla="*/ 0 h 442657"/>
            <a:gd name="connsiteX1" fmla="*/ 185669 w 367606"/>
            <a:gd name="connsiteY1" fmla="*/ 95250 h 442657"/>
            <a:gd name="connsiteX2" fmla="*/ 149950 w 367606"/>
            <a:gd name="connsiteY2" fmla="*/ 107156 h 442657"/>
            <a:gd name="connsiteX3" fmla="*/ 42794 w 367606"/>
            <a:gd name="connsiteY3" fmla="*/ 142875 h 442657"/>
            <a:gd name="connsiteX4" fmla="*/ 7075 w 367606"/>
            <a:gd name="connsiteY4" fmla="*/ 166687 h 442657"/>
            <a:gd name="connsiteX5" fmla="*/ 18981 w 367606"/>
            <a:gd name="connsiteY5" fmla="*/ 369094 h 442657"/>
            <a:gd name="connsiteX6" fmla="*/ 54700 w 367606"/>
            <a:gd name="connsiteY6" fmla="*/ 404812 h 442657"/>
            <a:gd name="connsiteX7" fmla="*/ 126137 w 367606"/>
            <a:gd name="connsiteY7" fmla="*/ 440531 h 442657"/>
            <a:gd name="connsiteX8" fmla="*/ 340450 w 367606"/>
            <a:gd name="connsiteY8" fmla="*/ 428625 h 442657"/>
            <a:gd name="connsiteX9" fmla="*/ 364262 w 367606"/>
            <a:gd name="connsiteY9" fmla="*/ 392906 h 442657"/>
            <a:gd name="connsiteX10" fmla="*/ 352356 w 367606"/>
            <a:gd name="connsiteY10" fmla="*/ 202406 h 442657"/>
            <a:gd name="connsiteX11" fmla="*/ 304731 w 367606"/>
            <a:gd name="connsiteY11" fmla="*/ 130969 h 442657"/>
            <a:gd name="connsiteX12" fmla="*/ 257106 w 367606"/>
            <a:gd name="connsiteY12" fmla="*/ 71437 h 442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67606" h="442657">
              <a:moveTo>
                <a:pt x="328544" y="0"/>
              </a:moveTo>
              <a:lnTo>
                <a:pt x="185669" y="95250"/>
              </a:lnTo>
              <a:cubicBezTo>
                <a:pt x="175227" y="102212"/>
                <a:pt x="161701" y="102749"/>
                <a:pt x="149950" y="107156"/>
              </a:cubicBezTo>
              <a:cubicBezTo>
                <a:pt x="60278" y="140783"/>
                <a:pt x="122598" y="122924"/>
                <a:pt x="42794" y="142875"/>
              </a:cubicBezTo>
              <a:cubicBezTo>
                <a:pt x="30888" y="150812"/>
                <a:pt x="8573" y="152456"/>
                <a:pt x="7075" y="166687"/>
              </a:cubicBezTo>
              <a:cubicBezTo>
                <a:pt x="0" y="233901"/>
                <a:pt x="5726" y="302821"/>
                <a:pt x="18981" y="369094"/>
              </a:cubicBezTo>
              <a:cubicBezTo>
                <a:pt x="22283" y="385605"/>
                <a:pt x="41765" y="394033"/>
                <a:pt x="54700" y="404812"/>
              </a:cubicBezTo>
              <a:cubicBezTo>
                <a:pt x="85476" y="430458"/>
                <a:pt x="90337" y="428598"/>
                <a:pt x="126137" y="440531"/>
              </a:cubicBezTo>
              <a:cubicBezTo>
                <a:pt x="197575" y="436562"/>
                <a:pt x="270292" y="442657"/>
                <a:pt x="340450" y="428625"/>
              </a:cubicBezTo>
              <a:cubicBezTo>
                <a:pt x="354482" y="425819"/>
                <a:pt x="363510" y="407196"/>
                <a:pt x="364262" y="392906"/>
              </a:cubicBezTo>
              <a:cubicBezTo>
                <a:pt x="367606" y="329370"/>
                <a:pt x="366456" y="264448"/>
                <a:pt x="352356" y="202406"/>
              </a:cubicBezTo>
              <a:cubicBezTo>
                <a:pt x="346013" y="174499"/>
                <a:pt x="320606" y="154781"/>
                <a:pt x="304731" y="130969"/>
              </a:cubicBezTo>
              <a:cubicBezTo>
                <a:pt x="274690" y="85908"/>
                <a:pt x="291039" y="105370"/>
                <a:pt x="257106" y="71437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590550</xdr:colOff>
      <xdr:row>15</xdr:row>
      <xdr:rowOff>38100</xdr:rowOff>
    </xdr:from>
    <xdr:to>
      <xdr:col>2</xdr:col>
      <xdr:colOff>9525</xdr:colOff>
      <xdr:row>16</xdr:row>
      <xdr:rowOff>47369</xdr:rowOff>
    </xdr:to>
    <xdr:sp macro="" textlink="">
      <xdr:nvSpPr>
        <xdr:cNvPr id="18" name="17 Forma libre"/>
        <xdr:cNvSpPr/>
      </xdr:nvSpPr>
      <xdr:spPr bwMode="auto">
        <a:xfrm>
          <a:off x="1352550" y="1981200"/>
          <a:ext cx="180975" cy="171194"/>
        </a:xfrm>
        <a:custGeom>
          <a:avLst/>
          <a:gdLst>
            <a:gd name="connsiteX0" fmla="*/ 328544 w 367606"/>
            <a:gd name="connsiteY0" fmla="*/ 0 h 442657"/>
            <a:gd name="connsiteX1" fmla="*/ 185669 w 367606"/>
            <a:gd name="connsiteY1" fmla="*/ 95250 h 442657"/>
            <a:gd name="connsiteX2" fmla="*/ 149950 w 367606"/>
            <a:gd name="connsiteY2" fmla="*/ 107156 h 442657"/>
            <a:gd name="connsiteX3" fmla="*/ 42794 w 367606"/>
            <a:gd name="connsiteY3" fmla="*/ 142875 h 442657"/>
            <a:gd name="connsiteX4" fmla="*/ 7075 w 367606"/>
            <a:gd name="connsiteY4" fmla="*/ 166687 h 442657"/>
            <a:gd name="connsiteX5" fmla="*/ 18981 w 367606"/>
            <a:gd name="connsiteY5" fmla="*/ 369094 h 442657"/>
            <a:gd name="connsiteX6" fmla="*/ 54700 w 367606"/>
            <a:gd name="connsiteY6" fmla="*/ 404812 h 442657"/>
            <a:gd name="connsiteX7" fmla="*/ 126137 w 367606"/>
            <a:gd name="connsiteY7" fmla="*/ 440531 h 442657"/>
            <a:gd name="connsiteX8" fmla="*/ 340450 w 367606"/>
            <a:gd name="connsiteY8" fmla="*/ 428625 h 442657"/>
            <a:gd name="connsiteX9" fmla="*/ 364262 w 367606"/>
            <a:gd name="connsiteY9" fmla="*/ 392906 h 442657"/>
            <a:gd name="connsiteX10" fmla="*/ 352356 w 367606"/>
            <a:gd name="connsiteY10" fmla="*/ 202406 h 442657"/>
            <a:gd name="connsiteX11" fmla="*/ 304731 w 367606"/>
            <a:gd name="connsiteY11" fmla="*/ 130969 h 442657"/>
            <a:gd name="connsiteX12" fmla="*/ 257106 w 367606"/>
            <a:gd name="connsiteY12" fmla="*/ 71437 h 442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67606" h="442657">
              <a:moveTo>
                <a:pt x="328544" y="0"/>
              </a:moveTo>
              <a:lnTo>
                <a:pt x="185669" y="95250"/>
              </a:lnTo>
              <a:cubicBezTo>
                <a:pt x="175227" y="102212"/>
                <a:pt x="161701" y="102749"/>
                <a:pt x="149950" y="107156"/>
              </a:cubicBezTo>
              <a:cubicBezTo>
                <a:pt x="60278" y="140783"/>
                <a:pt x="122598" y="122924"/>
                <a:pt x="42794" y="142875"/>
              </a:cubicBezTo>
              <a:cubicBezTo>
                <a:pt x="30888" y="150812"/>
                <a:pt x="8573" y="152456"/>
                <a:pt x="7075" y="166687"/>
              </a:cubicBezTo>
              <a:cubicBezTo>
                <a:pt x="0" y="233901"/>
                <a:pt x="5726" y="302821"/>
                <a:pt x="18981" y="369094"/>
              </a:cubicBezTo>
              <a:cubicBezTo>
                <a:pt x="22283" y="385605"/>
                <a:pt x="41765" y="394033"/>
                <a:pt x="54700" y="404812"/>
              </a:cubicBezTo>
              <a:cubicBezTo>
                <a:pt x="85476" y="430458"/>
                <a:pt x="90337" y="428598"/>
                <a:pt x="126137" y="440531"/>
              </a:cubicBezTo>
              <a:cubicBezTo>
                <a:pt x="197575" y="436562"/>
                <a:pt x="270292" y="442657"/>
                <a:pt x="340450" y="428625"/>
              </a:cubicBezTo>
              <a:cubicBezTo>
                <a:pt x="354482" y="425819"/>
                <a:pt x="363510" y="407196"/>
                <a:pt x="364262" y="392906"/>
              </a:cubicBezTo>
              <a:cubicBezTo>
                <a:pt x="367606" y="329370"/>
                <a:pt x="366456" y="264448"/>
                <a:pt x="352356" y="202406"/>
              </a:cubicBezTo>
              <a:cubicBezTo>
                <a:pt x="346013" y="174499"/>
                <a:pt x="320606" y="154781"/>
                <a:pt x="304731" y="130969"/>
              </a:cubicBezTo>
              <a:cubicBezTo>
                <a:pt x="274690" y="85908"/>
                <a:pt x="291039" y="105370"/>
                <a:pt x="257106" y="71437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581026</xdr:colOff>
      <xdr:row>11</xdr:row>
      <xdr:rowOff>85725</xdr:rowOff>
    </xdr:from>
    <xdr:to>
      <xdr:col>2</xdr:col>
      <xdr:colOff>628650</xdr:colOff>
      <xdr:row>12</xdr:row>
      <xdr:rowOff>66675</xdr:rowOff>
    </xdr:to>
    <xdr:sp macro="" textlink="">
      <xdr:nvSpPr>
        <xdr:cNvPr id="19" name="18 Forma libre"/>
        <xdr:cNvSpPr/>
      </xdr:nvSpPr>
      <xdr:spPr bwMode="auto">
        <a:xfrm>
          <a:off x="2105026" y="1381125"/>
          <a:ext cx="47624" cy="142875"/>
        </a:xfrm>
        <a:custGeom>
          <a:avLst/>
          <a:gdLst>
            <a:gd name="connsiteX0" fmla="*/ 328544 w 367606"/>
            <a:gd name="connsiteY0" fmla="*/ 0 h 442657"/>
            <a:gd name="connsiteX1" fmla="*/ 185669 w 367606"/>
            <a:gd name="connsiteY1" fmla="*/ 95250 h 442657"/>
            <a:gd name="connsiteX2" fmla="*/ 149950 w 367606"/>
            <a:gd name="connsiteY2" fmla="*/ 107156 h 442657"/>
            <a:gd name="connsiteX3" fmla="*/ 42794 w 367606"/>
            <a:gd name="connsiteY3" fmla="*/ 142875 h 442657"/>
            <a:gd name="connsiteX4" fmla="*/ 7075 w 367606"/>
            <a:gd name="connsiteY4" fmla="*/ 166687 h 442657"/>
            <a:gd name="connsiteX5" fmla="*/ 18981 w 367606"/>
            <a:gd name="connsiteY5" fmla="*/ 369094 h 442657"/>
            <a:gd name="connsiteX6" fmla="*/ 54700 w 367606"/>
            <a:gd name="connsiteY6" fmla="*/ 404812 h 442657"/>
            <a:gd name="connsiteX7" fmla="*/ 126137 w 367606"/>
            <a:gd name="connsiteY7" fmla="*/ 440531 h 442657"/>
            <a:gd name="connsiteX8" fmla="*/ 340450 w 367606"/>
            <a:gd name="connsiteY8" fmla="*/ 428625 h 442657"/>
            <a:gd name="connsiteX9" fmla="*/ 364262 w 367606"/>
            <a:gd name="connsiteY9" fmla="*/ 392906 h 442657"/>
            <a:gd name="connsiteX10" fmla="*/ 352356 w 367606"/>
            <a:gd name="connsiteY10" fmla="*/ 202406 h 442657"/>
            <a:gd name="connsiteX11" fmla="*/ 304731 w 367606"/>
            <a:gd name="connsiteY11" fmla="*/ 130969 h 442657"/>
            <a:gd name="connsiteX12" fmla="*/ 257106 w 367606"/>
            <a:gd name="connsiteY12" fmla="*/ 71437 h 442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67606" h="442657">
              <a:moveTo>
                <a:pt x="328544" y="0"/>
              </a:moveTo>
              <a:lnTo>
                <a:pt x="185669" y="95250"/>
              </a:lnTo>
              <a:cubicBezTo>
                <a:pt x="175227" y="102212"/>
                <a:pt x="161701" y="102749"/>
                <a:pt x="149950" y="107156"/>
              </a:cubicBezTo>
              <a:cubicBezTo>
                <a:pt x="60278" y="140783"/>
                <a:pt x="122598" y="122924"/>
                <a:pt x="42794" y="142875"/>
              </a:cubicBezTo>
              <a:cubicBezTo>
                <a:pt x="30888" y="150812"/>
                <a:pt x="8573" y="152456"/>
                <a:pt x="7075" y="166687"/>
              </a:cubicBezTo>
              <a:cubicBezTo>
                <a:pt x="0" y="233901"/>
                <a:pt x="5726" y="302821"/>
                <a:pt x="18981" y="369094"/>
              </a:cubicBezTo>
              <a:cubicBezTo>
                <a:pt x="22283" y="385605"/>
                <a:pt x="41765" y="394033"/>
                <a:pt x="54700" y="404812"/>
              </a:cubicBezTo>
              <a:cubicBezTo>
                <a:pt x="85476" y="430458"/>
                <a:pt x="90337" y="428598"/>
                <a:pt x="126137" y="440531"/>
              </a:cubicBezTo>
              <a:cubicBezTo>
                <a:pt x="197575" y="436562"/>
                <a:pt x="270292" y="442657"/>
                <a:pt x="340450" y="428625"/>
              </a:cubicBezTo>
              <a:cubicBezTo>
                <a:pt x="354482" y="425819"/>
                <a:pt x="363510" y="407196"/>
                <a:pt x="364262" y="392906"/>
              </a:cubicBezTo>
              <a:cubicBezTo>
                <a:pt x="367606" y="329370"/>
                <a:pt x="366456" y="264448"/>
                <a:pt x="352356" y="202406"/>
              </a:cubicBezTo>
              <a:cubicBezTo>
                <a:pt x="346013" y="174499"/>
                <a:pt x="320606" y="154781"/>
                <a:pt x="304731" y="130969"/>
              </a:cubicBezTo>
              <a:cubicBezTo>
                <a:pt x="274690" y="85908"/>
                <a:pt x="291039" y="105370"/>
                <a:pt x="257106" y="71437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142876</xdr:colOff>
      <xdr:row>12</xdr:row>
      <xdr:rowOff>47625</xdr:rowOff>
    </xdr:from>
    <xdr:to>
      <xdr:col>2</xdr:col>
      <xdr:colOff>238126</xdr:colOff>
      <xdr:row>13</xdr:row>
      <xdr:rowOff>0</xdr:rowOff>
    </xdr:to>
    <xdr:sp macro="" textlink="">
      <xdr:nvSpPr>
        <xdr:cNvPr id="20" name="19 Forma libre"/>
        <xdr:cNvSpPr/>
      </xdr:nvSpPr>
      <xdr:spPr bwMode="auto">
        <a:xfrm>
          <a:off x="1666876" y="1504950"/>
          <a:ext cx="95250" cy="114300"/>
        </a:xfrm>
        <a:custGeom>
          <a:avLst/>
          <a:gdLst>
            <a:gd name="connsiteX0" fmla="*/ 328544 w 367606"/>
            <a:gd name="connsiteY0" fmla="*/ 0 h 442657"/>
            <a:gd name="connsiteX1" fmla="*/ 185669 w 367606"/>
            <a:gd name="connsiteY1" fmla="*/ 95250 h 442657"/>
            <a:gd name="connsiteX2" fmla="*/ 149950 w 367606"/>
            <a:gd name="connsiteY2" fmla="*/ 107156 h 442657"/>
            <a:gd name="connsiteX3" fmla="*/ 42794 w 367606"/>
            <a:gd name="connsiteY3" fmla="*/ 142875 h 442657"/>
            <a:gd name="connsiteX4" fmla="*/ 7075 w 367606"/>
            <a:gd name="connsiteY4" fmla="*/ 166687 h 442657"/>
            <a:gd name="connsiteX5" fmla="*/ 18981 w 367606"/>
            <a:gd name="connsiteY5" fmla="*/ 369094 h 442657"/>
            <a:gd name="connsiteX6" fmla="*/ 54700 w 367606"/>
            <a:gd name="connsiteY6" fmla="*/ 404812 h 442657"/>
            <a:gd name="connsiteX7" fmla="*/ 126137 w 367606"/>
            <a:gd name="connsiteY7" fmla="*/ 440531 h 442657"/>
            <a:gd name="connsiteX8" fmla="*/ 340450 w 367606"/>
            <a:gd name="connsiteY8" fmla="*/ 428625 h 442657"/>
            <a:gd name="connsiteX9" fmla="*/ 364262 w 367606"/>
            <a:gd name="connsiteY9" fmla="*/ 392906 h 442657"/>
            <a:gd name="connsiteX10" fmla="*/ 352356 w 367606"/>
            <a:gd name="connsiteY10" fmla="*/ 202406 h 442657"/>
            <a:gd name="connsiteX11" fmla="*/ 304731 w 367606"/>
            <a:gd name="connsiteY11" fmla="*/ 130969 h 442657"/>
            <a:gd name="connsiteX12" fmla="*/ 257106 w 367606"/>
            <a:gd name="connsiteY12" fmla="*/ 71437 h 442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67606" h="442657">
              <a:moveTo>
                <a:pt x="328544" y="0"/>
              </a:moveTo>
              <a:lnTo>
                <a:pt x="185669" y="95250"/>
              </a:lnTo>
              <a:cubicBezTo>
                <a:pt x="175227" y="102212"/>
                <a:pt x="161701" y="102749"/>
                <a:pt x="149950" y="107156"/>
              </a:cubicBezTo>
              <a:cubicBezTo>
                <a:pt x="60278" y="140783"/>
                <a:pt x="122598" y="122924"/>
                <a:pt x="42794" y="142875"/>
              </a:cubicBezTo>
              <a:cubicBezTo>
                <a:pt x="30888" y="150812"/>
                <a:pt x="8573" y="152456"/>
                <a:pt x="7075" y="166687"/>
              </a:cubicBezTo>
              <a:cubicBezTo>
                <a:pt x="0" y="233901"/>
                <a:pt x="5726" y="302821"/>
                <a:pt x="18981" y="369094"/>
              </a:cubicBezTo>
              <a:cubicBezTo>
                <a:pt x="22283" y="385605"/>
                <a:pt x="41765" y="394033"/>
                <a:pt x="54700" y="404812"/>
              </a:cubicBezTo>
              <a:cubicBezTo>
                <a:pt x="85476" y="430458"/>
                <a:pt x="90337" y="428598"/>
                <a:pt x="126137" y="440531"/>
              </a:cubicBezTo>
              <a:cubicBezTo>
                <a:pt x="197575" y="436562"/>
                <a:pt x="270292" y="442657"/>
                <a:pt x="340450" y="428625"/>
              </a:cubicBezTo>
              <a:cubicBezTo>
                <a:pt x="354482" y="425819"/>
                <a:pt x="363510" y="407196"/>
                <a:pt x="364262" y="392906"/>
              </a:cubicBezTo>
              <a:cubicBezTo>
                <a:pt x="367606" y="329370"/>
                <a:pt x="366456" y="264448"/>
                <a:pt x="352356" y="202406"/>
              </a:cubicBezTo>
              <a:cubicBezTo>
                <a:pt x="346013" y="174499"/>
                <a:pt x="320606" y="154781"/>
                <a:pt x="304731" y="130969"/>
              </a:cubicBezTo>
              <a:cubicBezTo>
                <a:pt x="274690" y="85908"/>
                <a:pt x="291039" y="105370"/>
                <a:pt x="257106" y="71437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381000</xdr:colOff>
      <xdr:row>16</xdr:row>
      <xdr:rowOff>123825</xdr:rowOff>
    </xdr:from>
    <xdr:to>
      <xdr:col>2</xdr:col>
      <xdr:colOff>561975</xdr:colOff>
      <xdr:row>17</xdr:row>
      <xdr:rowOff>133094</xdr:rowOff>
    </xdr:to>
    <xdr:sp macro="" textlink="">
      <xdr:nvSpPr>
        <xdr:cNvPr id="21" name="20 Forma libre"/>
        <xdr:cNvSpPr/>
      </xdr:nvSpPr>
      <xdr:spPr bwMode="auto">
        <a:xfrm>
          <a:off x="1905000" y="2228850"/>
          <a:ext cx="180975" cy="171194"/>
        </a:xfrm>
        <a:custGeom>
          <a:avLst/>
          <a:gdLst>
            <a:gd name="connsiteX0" fmla="*/ 328544 w 367606"/>
            <a:gd name="connsiteY0" fmla="*/ 0 h 442657"/>
            <a:gd name="connsiteX1" fmla="*/ 185669 w 367606"/>
            <a:gd name="connsiteY1" fmla="*/ 95250 h 442657"/>
            <a:gd name="connsiteX2" fmla="*/ 149950 w 367606"/>
            <a:gd name="connsiteY2" fmla="*/ 107156 h 442657"/>
            <a:gd name="connsiteX3" fmla="*/ 42794 w 367606"/>
            <a:gd name="connsiteY3" fmla="*/ 142875 h 442657"/>
            <a:gd name="connsiteX4" fmla="*/ 7075 w 367606"/>
            <a:gd name="connsiteY4" fmla="*/ 166687 h 442657"/>
            <a:gd name="connsiteX5" fmla="*/ 18981 w 367606"/>
            <a:gd name="connsiteY5" fmla="*/ 369094 h 442657"/>
            <a:gd name="connsiteX6" fmla="*/ 54700 w 367606"/>
            <a:gd name="connsiteY6" fmla="*/ 404812 h 442657"/>
            <a:gd name="connsiteX7" fmla="*/ 126137 w 367606"/>
            <a:gd name="connsiteY7" fmla="*/ 440531 h 442657"/>
            <a:gd name="connsiteX8" fmla="*/ 340450 w 367606"/>
            <a:gd name="connsiteY8" fmla="*/ 428625 h 442657"/>
            <a:gd name="connsiteX9" fmla="*/ 364262 w 367606"/>
            <a:gd name="connsiteY9" fmla="*/ 392906 h 442657"/>
            <a:gd name="connsiteX10" fmla="*/ 352356 w 367606"/>
            <a:gd name="connsiteY10" fmla="*/ 202406 h 442657"/>
            <a:gd name="connsiteX11" fmla="*/ 304731 w 367606"/>
            <a:gd name="connsiteY11" fmla="*/ 130969 h 442657"/>
            <a:gd name="connsiteX12" fmla="*/ 257106 w 367606"/>
            <a:gd name="connsiteY12" fmla="*/ 71437 h 442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67606" h="442657">
              <a:moveTo>
                <a:pt x="328544" y="0"/>
              </a:moveTo>
              <a:lnTo>
                <a:pt x="185669" y="95250"/>
              </a:lnTo>
              <a:cubicBezTo>
                <a:pt x="175227" y="102212"/>
                <a:pt x="161701" y="102749"/>
                <a:pt x="149950" y="107156"/>
              </a:cubicBezTo>
              <a:cubicBezTo>
                <a:pt x="60278" y="140783"/>
                <a:pt x="122598" y="122924"/>
                <a:pt x="42794" y="142875"/>
              </a:cubicBezTo>
              <a:cubicBezTo>
                <a:pt x="30888" y="150812"/>
                <a:pt x="8573" y="152456"/>
                <a:pt x="7075" y="166687"/>
              </a:cubicBezTo>
              <a:cubicBezTo>
                <a:pt x="0" y="233901"/>
                <a:pt x="5726" y="302821"/>
                <a:pt x="18981" y="369094"/>
              </a:cubicBezTo>
              <a:cubicBezTo>
                <a:pt x="22283" y="385605"/>
                <a:pt x="41765" y="394033"/>
                <a:pt x="54700" y="404812"/>
              </a:cubicBezTo>
              <a:cubicBezTo>
                <a:pt x="85476" y="430458"/>
                <a:pt x="90337" y="428598"/>
                <a:pt x="126137" y="440531"/>
              </a:cubicBezTo>
              <a:cubicBezTo>
                <a:pt x="197575" y="436562"/>
                <a:pt x="270292" y="442657"/>
                <a:pt x="340450" y="428625"/>
              </a:cubicBezTo>
              <a:cubicBezTo>
                <a:pt x="354482" y="425819"/>
                <a:pt x="363510" y="407196"/>
                <a:pt x="364262" y="392906"/>
              </a:cubicBezTo>
              <a:cubicBezTo>
                <a:pt x="367606" y="329370"/>
                <a:pt x="366456" y="264448"/>
                <a:pt x="352356" y="202406"/>
              </a:cubicBezTo>
              <a:cubicBezTo>
                <a:pt x="346013" y="174499"/>
                <a:pt x="320606" y="154781"/>
                <a:pt x="304731" y="130969"/>
              </a:cubicBezTo>
              <a:cubicBezTo>
                <a:pt x="274690" y="85908"/>
                <a:pt x="291039" y="105370"/>
                <a:pt x="257106" y="71437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552450</xdr:colOff>
      <xdr:row>16</xdr:row>
      <xdr:rowOff>85725</xdr:rowOff>
    </xdr:from>
    <xdr:to>
      <xdr:col>2</xdr:col>
      <xdr:colOff>714375</xdr:colOff>
      <xdr:row>17</xdr:row>
      <xdr:rowOff>142619</xdr:rowOff>
    </xdr:to>
    <xdr:sp macro="" textlink="">
      <xdr:nvSpPr>
        <xdr:cNvPr id="22" name="21 Forma libre"/>
        <xdr:cNvSpPr/>
      </xdr:nvSpPr>
      <xdr:spPr bwMode="auto">
        <a:xfrm>
          <a:off x="2076450" y="2190750"/>
          <a:ext cx="161925" cy="218819"/>
        </a:xfrm>
        <a:custGeom>
          <a:avLst/>
          <a:gdLst>
            <a:gd name="connsiteX0" fmla="*/ 328544 w 367606"/>
            <a:gd name="connsiteY0" fmla="*/ 0 h 442657"/>
            <a:gd name="connsiteX1" fmla="*/ 185669 w 367606"/>
            <a:gd name="connsiteY1" fmla="*/ 95250 h 442657"/>
            <a:gd name="connsiteX2" fmla="*/ 149950 w 367606"/>
            <a:gd name="connsiteY2" fmla="*/ 107156 h 442657"/>
            <a:gd name="connsiteX3" fmla="*/ 42794 w 367606"/>
            <a:gd name="connsiteY3" fmla="*/ 142875 h 442657"/>
            <a:gd name="connsiteX4" fmla="*/ 7075 w 367606"/>
            <a:gd name="connsiteY4" fmla="*/ 166687 h 442657"/>
            <a:gd name="connsiteX5" fmla="*/ 18981 w 367606"/>
            <a:gd name="connsiteY5" fmla="*/ 369094 h 442657"/>
            <a:gd name="connsiteX6" fmla="*/ 54700 w 367606"/>
            <a:gd name="connsiteY6" fmla="*/ 404812 h 442657"/>
            <a:gd name="connsiteX7" fmla="*/ 126137 w 367606"/>
            <a:gd name="connsiteY7" fmla="*/ 440531 h 442657"/>
            <a:gd name="connsiteX8" fmla="*/ 340450 w 367606"/>
            <a:gd name="connsiteY8" fmla="*/ 428625 h 442657"/>
            <a:gd name="connsiteX9" fmla="*/ 364262 w 367606"/>
            <a:gd name="connsiteY9" fmla="*/ 392906 h 442657"/>
            <a:gd name="connsiteX10" fmla="*/ 352356 w 367606"/>
            <a:gd name="connsiteY10" fmla="*/ 202406 h 442657"/>
            <a:gd name="connsiteX11" fmla="*/ 304731 w 367606"/>
            <a:gd name="connsiteY11" fmla="*/ 130969 h 442657"/>
            <a:gd name="connsiteX12" fmla="*/ 257106 w 367606"/>
            <a:gd name="connsiteY12" fmla="*/ 71437 h 442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67606" h="442657">
              <a:moveTo>
                <a:pt x="328544" y="0"/>
              </a:moveTo>
              <a:lnTo>
                <a:pt x="185669" y="95250"/>
              </a:lnTo>
              <a:cubicBezTo>
                <a:pt x="175227" y="102212"/>
                <a:pt x="161701" y="102749"/>
                <a:pt x="149950" y="107156"/>
              </a:cubicBezTo>
              <a:cubicBezTo>
                <a:pt x="60278" y="140783"/>
                <a:pt x="122598" y="122924"/>
                <a:pt x="42794" y="142875"/>
              </a:cubicBezTo>
              <a:cubicBezTo>
                <a:pt x="30888" y="150812"/>
                <a:pt x="8573" y="152456"/>
                <a:pt x="7075" y="166687"/>
              </a:cubicBezTo>
              <a:cubicBezTo>
                <a:pt x="0" y="233901"/>
                <a:pt x="5726" y="302821"/>
                <a:pt x="18981" y="369094"/>
              </a:cubicBezTo>
              <a:cubicBezTo>
                <a:pt x="22283" y="385605"/>
                <a:pt x="41765" y="394033"/>
                <a:pt x="54700" y="404812"/>
              </a:cubicBezTo>
              <a:cubicBezTo>
                <a:pt x="85476" y="430458"/>
                <a:pt x="90337" y="428598"/>
                <a:pt x="126137" y="440531"/>
              </a:cubicBezTo>
              <a:cubicBezTo>
                <a:pt x="197575" y="436562"/>
                <a:pt x="270292" y="442657"/>
                <a:pt x="340450" y="428625"/>
              </a:cubicBezTo>
              <a:cubicBezTo>
                <a:pt x="354482" y="425819"/>
                <a:pt x="363510" y="407196"/>
                <a:pt x="364262" y="392906"/>
              </a:cubicBezTo>
              <a:cubicBezTo>
                <a:pt x="367606" y="329370"/>
                <a:pt x="366456" y="264448"/>
                <a:pt x="352356" y="202406"/>
              </a:cubicBezTo>
              <a:cubicBezTo>
                <a:pt x="346013" y="174499"/>
                <a:pt x="320606" y="154781"/>
                <a:pt x="304731" y="130969"/>
              </a:cubicBezTo>
              <a:cubicBezTo>
                <a:pt x="274690" y="85908"/>
                <a:pt x="291039" y="105370"/>
                <a:pt x="257106" y="71437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228600</xdr:colOff>
      <xdr:row>16</xdr:row>
      <xdr:rowOff>133350</xdr:rowOff>
    </xdr:from>
    <xdr:to>
      <xdr:col>2</xdr:col>
      <xdr:colOff>409575</xdr:colOff>
      <xdr:row>17</xdr:row>
      <xdr:rowOff>142619</xdr:rowOff>
    </xdr:to>
    <xdr:sp macro="" textlink="">
      <xdr:nvSpPr>
        <xdr:cNvPr id="23" name="22 Forma libre"/>
        <xdr:cNvSpPr/>
      </xdr:nvSpPr>
      <xdr:spPr bwMode="auto">
        <a:xfrm>
          <a:off x="1752600" y="2238375"/>
          <a:ext cx="180975" cy="171194"/>
        </a:xfrm>
        <a:custGeom>
          <a:avLst/>
          <a:gdLst>
            <a:gd name="connsiteX0" fmla="*/ 328544 w 367606"/>
            <a:gd name="connsiteY0" fmla="*/ 0 h 442657"/>
            <a:gd name="connsiteX1" fmla="*/ 185669 w 367606"/>
            <a:gd name="connsiteY1" fmla="*/ 95250 h 442657"/>
            <a:gd name="connsiteX2" fmla="*/ 149950 w 367606"/>
            <a:gd name="connsiteY2" fmla="*/ 107156 h 442657"/>
            <a:gd name="connsiteX3" fmla="*/ 42794 w 367606"/>
            <a:gd name="connsiteY3" fmla="*/ 142875 h 442657"/>
            <a:gd name="connsiteX4" fmla="*/ 7075 w 367606"/>
            <a:gd name="connsiteY4" fmla="*/ 166687 h 442657"/>
            <a:gd name="connsiteX5" fmla="*/ 18981 w 367606"/>
            <a:gd name="connsiteY5" fmla="*/ 369094 h 442657"/>
            <a:gd name="connsiteX6" fmla="*/ 54700 w 367606"/>
            <a:gd name="connsiteY6" fmla="*/ 404812 h 442657"/>
            <a:gd name="connsiteX7" fmla="*/ 126137 w 367606"/>
            <a:gd name="connsiteY7" fmla="*/ 440531 h 442657"/>
            <a:gd name="connsiteX8" fmla="*/ 340450 w 367606"/>
            <a:gd name="connsiteY8" fmla="*/ 428625 h 442657"/>
            <a:gd name="connsiteX9" fmla="*/ 364262 w 367606"/>
            <a:gd name="connsiteY9" fmla="*/ 392906 h 442657"/>
            <a:gd name="connsiteX10" fmla="*/ 352356 w 367606"/>
            <a:gd name="connsiteY10" fmla="*/ 202406 h 442657"/>
            <a:gd name="connsiteX11" fmla="*/ 304731 w 367606"/>
            <a:gd name="connsiteY11" fmla="*/ 130969 h 442657"/>
            <a:gd name="connsiteX12" fmla="*/ 257106 w 367606"/>
            <a:gd name="connsiteY12" fmla="*/ 71437 h 442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67606" h="442657">
              <a:moveTo>
                <a:pt x="328544" y="0"/>
              </a:moveTo>
              <a:lnTo>
                <a:pt x="185669" y="95250"/>
              </a:lnTo>
              <a:cubicBezTo>
                <a:pt x="175227" y="102212"/>
                <a:pt x="161701" y="102749"/>
                <a:pt x="149950" y="107156"/>
              </a:cubicBezTo>
              <a:cubicBezTo>
                <a:pt x="60278" y="140783"/>
                <a:pt x="122598" y="122924"/>
                <a:pt x="42794" y="142875"/>
              </a:cubicBezTo>
              <a:cubicBezTo>
                <a:pt x="30888" y="150812"/>
                <a:pt x="8573" y="152456"/>
                <a:pt x="7075" y="166687"/>
              </a:cubicBezTo>
              <a:cubicBezTo>
                <a:pt x="0" y="233901"/>
                <a:pt x="5726" y="302821"/>
                <a:pt x="18981" y="369094"/>
              </a:cubicBezTo>
              <a:cubicBezTo>
                <a:pt x="22283" y="385605"/>
                <a:pt x="41765" y="394033"/>
                <a:pt x="54700" y="404812"/>
              </a:cubicBezTo>
              <a:cubicBezTo>
                <a:pt x="85476" y="430458"/>
                <a:pt x="90337" y="428598"/>
                <a:pt x="126137" y="440531"/>
              </a:cubicBezTo>
              <a:cubicBezTo>
                <a:pt x="197575" y="436562"/>
                <a:pt x="270292" y="442657"/>
                <a:pt x="340450" y="428625"/>
              </a:cubicBezTo>
              <a:cubicBezTo>
                <a:pt x="354482" y="425819"/>
                <a:pt x="363510" y="407196"/>
                <a:pt x="364262" y="392906"/>
              </a:cubicBezTo>
              <a:cubicBezTo>
                <a:pt x="367606" y="329370"/>
                <a:pt x="366456" y="264448"/>
                <a:pt x="352356" y="202406"/>
              </a:cubicBezTo>
              <a:cubicBezTo>
                <a:pt x="346013" y="174499"/>
                <a:pt x="320606" y="154781"/>
                <a:pt x="304731" y="130969"/>
              </a:cubicBezTo>
              <a:cubicBezTo>
                <a:pt x="274690" y="85908"/>
                <a:pt x="291039" y="105370"/>
                <a:pt x="257106" y="71437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266700</xdr:colOff>
      <xdr:row>11</xdr:row>
      <xdr:rowOff>0</xdr:rowOff>
    </xdr:from>
    <xdr:to>
      <xdr:col>2</xdr:col>
      <xdr:colOff>657225</xdr:colOff>
      <xdr:row>11</xdr:row>
      <xdr:rowOff>66675</xdr:rowOff>
    </xdr:to>
    <xdr:sp macro="" textlink="">
      <xdr:nvSpPr>
        <xdr:cNvPr id="24" name="23 Rectángulo"/>
        <xdr:cNvSpPr/>
      </xdr:nvSpPr>
      <xdr:spPr bwMode="auto">
        <a:xfrm>
          <a:off x="1790700" y="1295400"/>
          <a:ext cx="390525" cy="666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428625</xdr:colOff>
      <xdr:row>7</xdr:row>
      <xdr:rowOff>76200</xdr:rowOff>
    </xdr:from>
    <xdr:to>
      <xdr:col>2</xdr:col>
      <xdr:colOff>533400</xdr:colOff>
      <xdr:row>11</xdr:row>
      <xdr:rowOff>0</xdr:rowOff>
    </xdr:to>
    <xdr:sp macro="" textlink="">
      <xdr:nvSpPr>
        <xdr:cNvPr id="25" name="24 Rectángulo"/>
        <xdr:cNvSpPr/>
      </xdr:nvSpPr>
      <xdr:spPr bwMode="auto">
        <a:xfrm>
          <a:off x="1952625" y="723900"/>
          <a:ext cx="104775" cy="571500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0</xdr:col>
      <xdr:colOff>504825</xdr:colOff>
      <xdr:row>17</xdr:row>
      <xdr:rowOff>102814</xdr:rowOff>
    </xdr:from>
    <xdr:to>
      <xdr:col>1</xdr:col>
      <xdr:colOff>533400</xdr:colOff>
      <xdr:row>17</xdr:row>
      <xdr:rowOff>152400</xdr:rowOff>
    </xdr:to>
    <xdr:sp macro="" textlink="">
      <xdr:nvSpPr>
        <xdr:cNvPr id="26" name="25 Forma libre"/>
        <xdr:cNvSpPr/>
      </xdr:nvSpPr>
      <xdr:spPr bwMode="auto">
        <a:xfrm>
          <a:off x="504825" y="2369764"/>
          <a:ext cx="790575" cy="49586"/>
        </a:xfrm>
        <a:custGeom>
          <a:avLst/>
          <a:gdLst>
            <a:gd name="connsiteX0" fmla="*/ 0 w 790575"/>
            <a:gd name="connsiteY0" fmla="*/ 1961 h 49586"/>
            <a:gd name="connsiteX1" fmla="*/ 161925 w 790575"/>
            <a:gd name="connsiteY1" fmla="*/ 11486 h 49586"/>
            <a:gd name="connsiteX2" fmla="*/ 219075 w 790575"/>
            <a:gd name="connsiteY2" fmla="*/ 49586 h 49586"/>
            <a:gd name="connsiteX3" fmla="*/ 314325 w 790575"/>
            <a:gd name="connsiteY3" fmla="*/ 30536 h 49586"/>
            <a:gd name="connsiteX4" fmla="*/ 352425 w 790575"/>
            <a:gd name="connsiteY4" fmla="*/ 11486 h 49586"/>
            <a:gd name="connsiteX5" fmla="*/ 714375 w 790575"/>
            <a:gd name="connsiteY5" fmla="*/ 21011 h 49586"/>
            <a:gd name="connsiteX6" fmla="*/ 781050 w 790575"/>
            <a:gd name="connsiteY6" fmla="*/ 40061 h 49586"/>
            <a:gd name="connsiteX7" fmla="*/ 790575 w 790575"/>
            <a:gd name="connsiteY7" fmla="*/ 40061 h 495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790575" h="49586">
              <a:moveTo>
                <a:pt x="0" y="1961"/>
              </a:moveTo>
              <a:cubicBezTo>
                <a:pt x="53975" y="5136"/>
                <a:pt x="109091" y="0"/>
                <a:pt x="161925" y="11486"/>
              </a:cubicBezTo>
              <a:cubicBezTo>
                <a:pt x="184298" y="16350"/>
                <a:pt x="219075" y="49586"/>
                <a:pt x="219075" y="49586"/>
              </a:cubicBezTo>
              <a:cubicBezTo>
                <a:pt x="250825" y="43236"/>
                <a:pt x="283192" y="39431"/>
                <a:pt x="314325" y="30536"/>
              </a:cubicBezTo>
              <a:cubicBezTo>
                <a:pt x="327978" y="26635"/>
                <a:pt x="338230" y="11824"/>
                <a:pt x="352425" y="11486"/>
              </a:cubicBezTo>
              <a:lnTo>
                <a:pt x="714375" y="21011"/>
              </a:lnTo>
              <a:cubicBezTo>
                <a:pt x="741610" y="30089"/>
                <a:pt x="751150" y="34081"/>
                <a:pt x="781050" y="40061"/>
              </a:cubicBezTo>
              <a:cubicBezTo>
                <a:pt x="784163" y="40684"/>
                <a:pt x="787400" y="40061"/>
                <a:pt x="790575" y="40061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0</xdr:col>
      <xdr:colOff>638175</xdr:colOff>
      <xdr:row>11</xdr:row>
      <xdr:rowOff>102565</xdr:rowOff>
    </xdr:from>
    <xdr:to>
      <xdr:col>2</xdr:col>
      <xdr:colOff>203508</xdr:colOff>
      <xdr:row>11</xdr:row>
      <xdr:rowOff>104775</xdr:rowOff>
    </xdr:to>
    <xdr:cxnSp macro="">
      <xdr:nvCxnSpPr>
        <xdr:cNvPr id="28" name="27 Conector recto"/>
        <xdr:cNvCxnSpPr>
          <a:stCxn id="14" idx="4"/>
        </xdr:cNvCxnSpPr>
      </xdr:nvCxnSpPr>
      <xdr:spPr bwMode="auto">
        <a:xfrm flipH="1">
          <a:off x="638175" y="1397965"/>
          <a:ext cx="1089333" cy="221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676275</xdr:colOff>
      <xdr:row>11</xdr:row>
      <xdr:rowOff>28575</xdr:rowOff>
    </xdr:from>
    <xdr:to>
      <xdr:col>2</xdr:col>
      <xdr:colOff>228600</xdr:colOff>
      <xdr:row>11</xdr:row>
      <xdr:rowOff>74294</xdr:rowOff>
    </xdr:to>
    <xdr:sp macro="" textlink="">
      <xdr:nvSpPr>
        <xdr:cNvPr id="29" name="28 Rectángulo"/>
        <xdr:cNvSpPr/>
      </xdr:nvSpPr>
      <xdr:spPr bwMode="auto">
        <a:xfrm>
          <a:off x="676275" y="1323975"/>
          <a:ext cx="1076325" cy="4571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504825</xdr:colOff>
      <xdr:row>19</xdr:row>
      <xdr:rowOff>38100</xdr:rowOff>
    </xdr:from>
    <xdr:to>
      <xdr:col>2</xdr:col>
      <xdr:colOff>704850</xdr:colOff>
      <xdr:row>19</xdr:row>
      <xdr:rowOff>39688</xdr:rowOff>
    </xdr:to>
    <xdr:cxnSp macro="">
      <xdr:nvCxnSpPr>
        <xdr:cNvPr id="31" name="30 Conector recto"/>
        <xdr:cNvCxnSpPr/>
      </xdr:nvCxnSpPr>
      <xdr:spPr bwMode="auto">
        <a:xfrm>
          <a:off x="1266825" y="2628900"/>
          <a:ext cx="962025" cy="1588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189706</xdr:colOff>
      <xdr:row>11</xdr:row>
      <xdr:rowOff>48418</xdr:rowOff>
    </xdr:from>
    <xdr:to>
      <xdr:col>5</xdr:col>
      <xdr:colOff>191294</xdr:colOff>
      <xdr:row>17</xdr:row>
      <xdr:rowOff>153194</xdr:rowOff>
    </xdr:to>
    <xdr:cxnSp macro="">
      <xdr:nvCxnSpPr>
        <xdr:cNvPr id="33" name="32 Conector recto"/>
        <xdr:cNvCxnSpPr/>
      </xdr:nvCxnSpPr>
      <xdr:spPr bwMode="auto">
        <a:xfrm rot="5400000">
          <a:off x="3462337" y="1881187"/>
          <a:ext cx="1076326" cy="1588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47625</xdr:colOff>
      <xdr:row>11</xdr:row>
      <xdr:rowOff>66675</xdr:rowOff>
    </xdr:from>
    <xdr:to>
      <xdr:col>5</xdr:col>
      <xdr:colOff>342900</xdr:colOff>
      <xdr:row>11</xdr:row>
      <xdr:rowOff>76201</xdr:rowOff>
    </xdr:to>
    <xdr:cxnSp macro="">
      <xdr:nvCxnSpPr>
        <xdr:cNvPr id="36" name="35 Conector recto"/>
        <xdr:cNvCxnSpPr/>
      </xdr:nvCxnSpPr>
      <xdr:spPr bwMode="auto">
        <a:xfrm>
          <a:off x="3857625" y="1362075"/>
          <a:ext cx="295275" cy="9526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666750</xdr:colOff>
      <xdr:row>17</xdr:row>
      <xdr:rowOff>142875</xdr:rowOff>
    </xdr:from>
    <xdr:to>
      <xdr:col>5</xdr:col>
      <xdr:colOff>323850</xdr:colOff>
      <xdr:row>17</xdr:row>
      <xdr:rowOff>144463</xdr:rowOff>
    </xdr:to>
    <xdr:cxnSp macro="">
      <xdr:nvCxnSpPr>
        <xdr:cNvPr id="38" name="37 Conector recto"/>
        <xdr:cNvCxnSpPr/>
      </xdr:nvCxnSpPr>
      <xdr:spPr bwMode="auto">
        <a:xfrm>
          <a:off x="3714750" y="2409825"/>
          <a:ext cx="419100" cy="1588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428625</xdr:colOff>
      <xdr:row>5</xdr:row>
      <xdr:rowOff>47625</xdr:rowOff>
    </xdr:from>
    <xdr:to>
      <xdr:col>2</xdr:col>
      <xdr:colOff>523875</xdr:colOff>
      <xdr:row>7</xdr:row>
      <xdr:rowOff>28575</xdr:rowOff>
    </xdr:to>
    <xdr:sp macro="" textlink="">
      <xdr:nvSpPr>
        <xdr:cNvPr id="41" name="40 Rectángulo"/>
        <xdr:cNvSpPr/>
      </xdr:nvSpPr>
      <xdr:spPr bwMode="auto">
        <a:xfrm>
          <a:off x="1952625" y="857250"/>
          <a:ext cx="95250" cy="3048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552450</xdr:colOff>
      <xdr:row>18</xdr:row>
      <xdr:rowOff>114299</xdr:rowOff>
    </xdr:from>
    <xdr:to>
      <xdr:col>1</xdr:col>
      <xdr:colOff>561975</xdr:colOff>
      <xdr:row>19</xdr:row>
      <xdr:rowOff>57149</xdr:rowOff>
    </xdr:to>
    <xdr:cxnSp macro="">
      <xdr:nvCxnSpPr>
        <xdr:cNvPr id="43" name="42 Conector recto"/>
        <xdr:cNvCxnSpPr/>
      </xdr:nvCxnSpPr>
      <xdr:spPr bwMode="auto">
        <a:xfrm rot="16200000" flipH="1">
          <a:off x="1266825" y="3076574"/>
          <a:ext cx="104775" cy="952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685801</xdr:colOff>
      <xdr:row>18</xdr:row>
      <xdr:rowOff>123824</xdr:rowOff>
    </xdr:from>
    <xdr:to>
      <xdr:col>2</xdr:col>
      <xdr:colOff>704851</xdr:colOff>
      <xdr:row>19</xdr:row>
      <xdr:rowOff>85724</xdr:rowOff>
    </xdr:to>
    <xdr:cxnSp macro="">
      <xdr:nvCxnSpPr>
        <xdr:cNvPr id="45" name="44 Conector recto"/>
        <xdr:cNvCxnSpPr/>
      </xdr:nvCxnSpPr>
      <xdr:spPr bwMode="auto">
        <a:xfrm rot="16200000" flipH="1">
          <a:off x="2157413" y="3090862"/>
          <a:ext cx="123825" cy="190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266700</xdr:colOff>
      <xdr:row>15</xdr:row>
      <xdr:rowOff>19050</xdr:rowOff>
    </xdr:from>
    <xdr:to>
      <xdr:col>2</xdr:col>
      <xdr:colOff>352425</xdr:colOff>
      <xdr:row>15</xdr:row>
      <xdr:rowOff>142875</xdr:rowOff>
    </xdr:to>
    <xdr:sp macro="" textlink="">
      <xdr:nvSpPr>
        <xdr:cNvPr id="46" name="45 Forma libre"/>
        <xdr:cNvSpPr/>
      </xdr:nvSpPr>
      <xdr:spPr bwMode="auto">
        <a:xfrm>
          <a:off x="1790700" y="2447925"/>
          <a:ext cx="85725" cy="123825"/>
        </a:xfrm>
        <a:custGeom>
          <a:avLst/>
          <a:gdLst>
            <a:gd name="connsiteX0" fmla="*/ 328544 w 367606"/>
            <a:gd name="connsiteY0" fmla="*/ 0 h 442657"/>
            <a:gd name="connsiteX1" fmla="*/ 185669 w 367606"/>
            <a:gd name="connsiteY1" fmla="*/ 95250 h 442657"/>
            <a:gd name="connsiteX2" fmla="*/ 149950 w 367606"/>
            <a:gd name="connsiteY2" fmla="*/ 107156 h 442657"/>
            <a:gd name="connsiteX3" fmla="*/ 42794 w 367606"/>
            <a:gd name="connsiteY3" fmla="*/ 142875 h 442657"/>
            <a:gd name="connsiteX4" fmla="*/ 7075 w 367606"/>
            <a:gd name="connsiteY4" fmla="*/ 166687 h 442657"/>
            <a:gd name="connsiteX5" fmla="*/ 18981 w 367606"/>
            <a:gd name="connsiteY5" fmla="*/ 369094 h 442657"/>
            <a:gd name="connsiteX6" fmla="*/ 54700 w 367606"/>
            <a:gd name="connsiteY6" fmla="*/ 404812 h 442657"/>
            <a:gd name="connsiteX7" fmla="*/ 126137 w 367606"/>
            <a:gd name="connsiteY7" fmla="*/ 440531 h 442657"/>
            <a:gd name="connsiteX8" fmla="*/ 340450 w 367606"/>
            <a:gd name="connsiteY8" fmla="*/ 428625 h 442657"/>
            <a:gd name="connsiteX9" fmla="*/ 364262 w 367606"/>
            <a:gd name="connsiteY9" fmla="*/ 392906 h 442657"/>
            <a:gd name="connsiteX10" fmla="*/ 352356 w 367606"/>
            <a:gd name="connsiteY10" fmla="*/ 202406 h 442657"/>
            <a:gd name="connsiteX11" fmla="*/ 304731 w 367606"/>
            <a:gd name="connsiteY11" fmla="*/ 130969 h 442657"/>
            <a:gd name="connsiteX12" fmla="*/ 257106 w 367606"/>
            <a:gd name="connsiteY12" fmla="*/ 71437 h 442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67606" h="442657">
              <a:moveTo>
                <a:pt x="328544" y="0"/>
              </a:moveTo>
              <a:lnTo>
                <a:pt x="185669" y="95250"/>
              </a:lnTo>
              <a:cubicBezTo>
                <a:pt x="175227" y="102212"/>
                <a:pt x="161701" y="102749"/>
                <a:pt x="149950" y="107156"/>
              </a:cubicBezTo>
              <a:cubicBezTo>
                <a:pt x="60278" y="140783"/>
                <a:pt x="122598" y="122924"/>
                <a:pt x="42794" y="142875"/>
              </a:cubicBezTo>
              <a:cubicBezTo>
                <a:pt x="30888" y="150812"/>
                <a:pt x="8573" y="152456"/>
                <a:pt x="7075" y="166687"/>
              </a:cubicBezTo>
              <a:cubicBezTo>
                <a:pt x="0" y="233901"/>
                <a:pt x="5726" y="302821"/>
                <a:pt x="18981" y="369094"/>
              </a:cubicBezTo>
              <a:cubicBezTo>
                <a:pt x="22283" y="385605"/>
                <a:pt x="41765" y="394033"/>
                <a:pt x="54700" y="404812"/>
              </a:cubicBezTo>
              <a:cubicBezTo>
                <a:pt x="85476" y="430458"/>
                <a:pt x="90337" y="428598"/>
                <a:pt x="126137" y="440531"/>
              </a:cubicBezTo>
              <a:cubicBezTo>
                <a:pt x="197575" y="436562"/>
                <a:pt x="270292" y="442657"/>
                <a:pt x="340450" y="428625"/>
              </a:cubicBezTo>
              <a:cubicBezTo>
                <a:pt x="354482" y="425819"/>
                <a:pt x="363510" y="407196"/>
                <a:pt x="364262" y="392906"/>
              </a:cubicBezTo>
              <a:cubicBezTo>
                <a:pt x="367606" y="329370"/>
                <a:pt x="366456" y="264448"/>
                <a:pt x="352356" y="202406"/>
              </a:cubicBezTo>
              <a:cubicBezTo>
                <a:pt x="346013" y="174499"/>
                <a:pt x="320606" y="154781"/>
                <a:pt x="304731" y="130969"/>
              </a:cubicBezTo>
              <a:cubicBezTo>
                <a:pt x="274690" y="85908"/>
                <a:pt x="291039" y="105370"/>
                <a:pt x="257106" y="71437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571500</xdr:colOff>
      <xdr:row>16</xdr:row>
      <xdr:rowOff>19050</xdr:rowOff>
    </xdr:from>
    <xdr:to>
      <xdr:col>2</xdr:col>
      <xdr:colOff>657225</xdr:colOff>
      <xdr:row>16</xdr:row>
      <xdr:rowOff>142875</xdr:rowOff>
    </xdr:to>
    <xdr:sp macro="" textlink="">
      <xdr:nvSpPr>
        <xdr:cNvPr id="47" name="46 Forma libre"/>
        <xdr:cNvSpPr/>
      </xdr:nvSpPr>
      <xdr:spPr bwMode="auto">
        <a:xfrm>
          <a:off x="2095500" y="2609850"/>
          <a:ext cx="85725" cy="123825"/>
        </a:xfrm>
        <a:custGeom>
          <a:avLst/>
          <a:gdLst>
            <a:gd name="connsiteX0" fmla="*/ 328544 w 367606"/>
            <a:gd name="connsiteY0" fmla="*/ 0 h 442657"/>
            <a:gd name="connsiteX1" fmla="*/ 185669 w 367606"/>
            <a:gd name="connsiteY1" fmla="*/ 95250 h 442657"/>
            <a:gd name="connsiteX2" fmla="*/ 149950 w 367606"/>
            <a:gd name="connsiteY2" fmla="*/ 107156 h 442657"/>
            <a:gd name="connsiteX3" fmla="*/ 42794 w 367606"/>
            <a:gd name="connsiteY3" fmla="*/ 142875 h 442657"/>
            <a:gd name="connsiteX4" fmla="*/ 7075 w 367606"/>
            <a:gd name="connsiteY4" fmla="*/ 166687 h 442657"/>
            <a:gd name="connsiteX5" fmla="*/ 18981 w 367606"/>
            <a:gd name="connsiteY5" fmla="*/ 369094 h 442657"/>
            <a:gd name="connsiteX6" fmla="*/ 54700 w 367606"/>
            <a:gd name="connsiteY6" fmla="*/ 404812 h 442657"/>
            <a:gd name="connsiteX7" fmla="*/ 126137 w 367606"/>
            <a:gd name="connsiteY7" fmla="*/ 440531 h 442657"/>
            <a:gd name="connsiteX8" fmla="*/ 340450 w 367606"/>
            <a:gd name="connsiteY8" fmla="*/ 428625 h 442657"/>
            <a:gd name="connsiteX9" fmla="*/ 364262 w 367606"/>
            <a:gd name="connsiteY9" fmla="*/ 392906 h 442657"/>
            <a:gd name="connsiteX10" fmla="*/ 352356 w 367606"/>
            <a:gd name="connsiteY10" fmla="*/ 202406 h 442657"/>
            <a:gd name="connsiteX11" fmla="*/ 304731 w 367606"/>
            <a:gd name="connsiteY11" fmla="*/ 130969 h 442657"/>
            <a:gd name="connsiteX12" fmla="*/ 257106 w 367606"/>
            <a:gd name="connsiteY12" fmla="*/ 71437 h 4426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67606" h="442657">
              <a:moveTo>
                <a:pt x="328544" y="0"/>
              </a:moveTo>
              <a:lnTo>
                <a:pt x="185669" y="95250"/>
              </a:lnTo>
              <a:cubicBezTo>
                <a:pt x="175227" y="102212"/>
                <a:pt x="161701" y="102749"/>
                <a:pt x="149950" y="107156"/>
              </a:cubicBezTo>
              <a:cubicBezTo>
                <a:pt x="60278" y="140783"/>
                <a:pt x="122598" y="122924"/>
                <a:pt x="42794" y="142875"/>
              </a:cubicBezTo>
              <a:cubicBezTo>
                <a:pt x="30888" y="150812"/>
                <a:pt x="8573" y="152456"/>
                <a:pt x="7075" y="166687"/>
              </a:cubicBezTo>
              <a:cubicBezTo>
                <a:pt x="0" y="233901"/>
                <a:pt x="5726" y="302821"/>
                <a:pt x="18981" y="369094"/>
              </a:cubicBezTo>
              <a:cubicBezTo>
                <a:pt x="22283" y="385605"/>
                <a:pt x="41765" y="394033"/>
                <a:pt x="54700" y="404812"/>
              </a:cubicBezTo>
              <a:cubicBezTo>
                <a:pt x="85476" y="430458"/>
                <a:pt x="90337" y="428598"/>
                <a:pt x="126137" y="440531"/>
              </a:cubicBezTo>
              <a:cubicBezTo>
                <a:pt x="197575" y="436562"/>
                <a:pt x="270292" y="442657"/>
                <a:pt x="340450" y="428625"/>
              </a:cubicBezTo>
              <a:cubicBezTo>
                <a:pt x="354482" y="425819"/>
                <a:pt x="363510" y="407196"/>
                <a:pt x="364262" y="392906"/>
              </a:cubicBezTo>
              <a:cubicBezTo>
                <a:pt x="367606" y="329370"/>
                <a:pt x="366456" y="264448"/>
                <a:pt x="352356" y="202406"/>
              </a:cubicBezTo>
              <a:cubicBezTo>
                <a:pt x="346013" y="174499"/>
                <a:pt x="320606" y="154781"/>
                <a:pt x="304731" y="130969"/>
              </a:cubicBezTo>
              <a:cubicBezTo>
                <a:pt x="274690" y="85908"/>
                <a:pt x="291039" y="105370"/>
                <a:pt x="257106" y="71437"/>
              </a:cubicBezTo>
            </a:path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0</xdr:col>
      <xdr:colOff>47625</xdr:colOff>
      <xdr:row>11</xdr:row>
      <xdr:rowOff>108584</xdr:rowOff>
    </xdr:from>
    <xdr:to>
      <xdr:col>0</xdr:col>
      <xdr:colOff>657225</xdr:colOff>
      <xdr:row>11</xdr:row>
      <xdr:rowOff>114299</xdr:rowOff>
    </xdr:to>
    <xdr:cxnSp macro="">
      <xdr:nvCxnSpPr>
        <xdr:cNvPr id="50" name="49 Conector recto"/>
        <xdr:cNvCxnSpPr/>
      </xdr:nvCxnSpPr>
      <xdr:spPr bwMode="auto">
        <a:xfrm rot="10800000" flipV="1">
          <a:off x="47625" y="1889759"/>
          <a:ext cx="609600" cy="571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752475</xdr:colOff>
      <xdr:row>11</xdr:row>
      <xdr:rowOff>76200</xdr:rowOff>
    </xdr:from>
    <xdr:to>
      <xdr:col>1</xdr:col>
      <xdr:colOff>295275</xdr:colOff>
      <xdr:row>12</xdr:row>
      <xdr:rowOff>76201</xdr:rowOff>
    </xdr:to>
    <xdr:cxnSp macro="">
      <xdr:nvCxnSpPr>
        <xdr:cNvPr id="52" name="51 Conector recto de flecha"/>
        <xdr:cNvCxnSpPr/>
      </xdr:nvCxnSpPr>
      <xdr:spPr bwMode="auto">
        <a:xfrm flipV="1">
          <a:off x="752475" y="1857375"/>
          <a:ext cx="304800" cy="161926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4:M159"/>
  <sheetViews>
    <sheetView showGridLines="0" view="pageBreakPreview" topLeftCell="A31" zoomScale="80" zoomScaleSheetLayoutView="80" workbookViewId="0">
      <selection activeCell="H59" sqref="H59"/>
    </sheetView>
  </sheetViews>
  <sheetFormatPr baseColWidth="10" defaultRowHeight="14.25"/>
  <cols>
    <col min="1" max="1" width="8.7109375" style="95" customWidth="1"/>
    <col min="2" max="2" width="65.5703125" style="95" customWidth="1"/>
    <col min="3" max="3" width="7.5703125" style="95" customWidth="1"/>
    <col min="4" max="4" width="16.85546875" style="96" customWidth="1"/>
    <col min="5" max="5" width="17.5703125" style="96" customWidth="1"/>
    <col min="6" max="6" width="0.28515625" style="95" customWidth="1"/>
    <col min="7" max="7" width="3" style="95" hidden="1" customWidth="1"/>
    <col min="8" max="9" width="30" style="95" customWidth="1"/>
    <col min="10" max="10" width="11.42578125" style="95"/>
    <col min="11" max="11" width="14.7109375" style="95" customWidth="1"/>
    <col min="12" max="16384" width="11.42578125" style="95"/>
  </cols>
  <sheetData>
    <row r="4" spans="1:12" ht="15">
      <c r="A4" s="94" t="s">
        <v>40</v>
      </c>
    </row>
    <row r="5" spans="1:12" ht="15">
      <c r="A5" s="97" t="str">
        <f>Datos!B5</f>
        <v>OBRA : REHABILITACION DE PUENTE  Y CALZADA SOBRE Aº MANATIALES</v>
      </c>
      <c r="B5" s="98"/>
      <c r="C5" s="98"/>
      <c r="D5" s="99"/>
      <c r="E5" s="99" t="s">
        <v>13</v>
      </c>
      <c r="J5" s="95" t="s">
        <v>47</v>
      </c>
    </row>
    <row r="6" spans="1:12" ht="15">
      <c r="A6" s="97" t="str">
        <f>+Datos!B6</f>
        <v>RUTA PROVINCIAL Nº 11- TRAMO: DIAMANTE-VICTORIA</v>
      </c>
      <c r="C6" s="98"/>
      <c r="D6" s="100"/>
      <c r="E6" s="99"/>
      <c r="K6" s="172" t="s">
        <v>48</v>
      </c>
    </row>
    <row r="7" spans="1:12" ht="15">
      <c r="A7" s="97" t="str">
        <f>+Datos!B7</f>
        <v>DPTO. DIAMANTE .</v>
      </c>
      <c r="C7" s="98"/>
      <c r="D7" s="99"/>
      <c r="E7" s="99"/>
      <c r="K7" s="172"/>
    </row>
    <row r="8" spans="1:12">
      <c r="A8" s="91" t="s">
        <v>0</v>
      </c>
      <c r="B8" s="92"/>
      <c r="C8" s="92"/>
      <c r="D8" s="92"/>
      <c r="E8" s="93"/>
    </row>
    <row r="9" spans="1:12">
      <c r="D9" s="95"/>
      <c r="E9" s="95"/>
    </row>
    <row r="10" spans="1:12">
      <c r="A10" s="102" t="s">
        <v>6</v>
      </c>
      <c r="B10" s="103"/>
      <c r="C10" s="104" t="s">
        <v>23</v>
      </c>
      <c r="D10" s="173" t="s">
        <v>4</v>
      </c>
      <c r="E10" s="174"/>
      <c r="K10" s="95" t="s">
        <v>54</v>
      </c>
    </row>
    <row r="11" spans="1:12" ht="11.25" customHeight="1">
      <c r="A11" s="107"/>
      <c r="B11" s="108" t="s">
        <v>5</v>
      </c>
      <c r="C11" s="109"/>
      <c r="D11" s="175"/>
      <c r="E11" s="176"/>
      <c r="H11" s="95">
        <v>505.79</v>
      </c>
      <c r="I11" s="95" t="s">
        <v>44</v>
      </c>
      <c r="K11" s="124">
        <v>2</v>
      </c>
    </row>
    <row r="12" spans="1:12" ht="16.5" customHeight="1">
      <c r="A12" s="112"/>
      <c r="B12" s="113"/>
      <c r="C12" s="114"/>
      <c r="D12" s="177" t="s">
        <v>7</v>
      </c>
      <c r="E12" s="177" t="s">
        <v>2</v>
      </c>
      <c r="H12" s="178" t="s">
        <v>45</v>
      </c>
      <c r="I12" s="129"/>
    </row>
    <row r="13" spans="1:12" ht="21.75" customHeight="1">
      <c r="A13" s="117">
        <v>1</v>
      </c>
      <c r="B13" s="118" t="s">
        <v>51</v>
      </c>
      <c r="C13" s="179"/>
      <c r="D13" s="119"/>
      <c r="E13" s="119"/>
      <c r="H13" s="180"/>
      <c r="K13" s="95" t="s">
        <v>50</v>
      </c>
    </row>
    <row r="14" spans="1:12" ht="21.75" customHeight="1">
      <c r="A14" s="108"/>
      <c r="B14" s="120" t="s">
        <v>83</v>
      </c>
      <c r="C14" s="181" t="s">
        <v>3</v>
      </c>
      <c r="D14" s="126">
        <f>56.8*3</f>
        <v>170.39999999999998</v>
      </c>
      <c r="E14" s="138"/>
      <c r="H14" s="180"/>
      <c r="I14" s="95">
        <v>1</v>
      </c>
      <c r="J14" s="141">
        <v>1</v>
      </c>
      <c r="K14" s="95" t="s">
        <v>52</v>
      </c>
      <c r="L14" s="142">
        <f>56.8*3</f>
        <v>170.39999999999998</v>
      </c>
    </row>
    <row r="15" spans="1:12" ht="21.75" customHeight="1">
      <c r="A15" s="108"/>
      <c r="B15" s="120" t="s">
        <v>92</v>
      </c>
      <c r="C15" s="181" t="s">
        <v>3</v>
      </c>
      <c r="D15" s="126">
        <f>+J18</f>
        <v>128.69999999999999</v>
      </c>
      <c r="E15" s="138"/>
      <c r="H15" s="180"/>
      <c r="J15" s="141"/>
      <c r="L15" s="142"/>
    </row>
    <row r="16" spans="1:12" ht="21.75" customHeight="1">
      <c r="A16" s="108"/>
      <c r="B16" s="120" t="s">
        <v>84</v>
      </c>
      <c r="C16" s="181" t="s">
        <v>3</v>
      </c>
      <c r="D16" s="122">
        <v>30</v>
      </c>
      <c r="E16" s="123"/>
      <c r="H16" s="180"/>
      <c r="J16" s="141"/>
      <c r="L16" s="142"/>
    </row>
    <row r="17" spans="1:13" ht="21.75" customHeight="1">
      <c r="A17" s="108"/>
      <c r="B17" s="125" t="s">
        <v>46</v>
      </c>
      <c r="C17" s="181" t="s">
        <v>3</v>
      </c>
      <c r="D17" s="126"/>
      <c r="E17" s="127">
        <f>SUM(D14:D16)</f>
        <v>329.09999999999997</v>
      </c>
    </row>
    <row r="18" spans="1:13" ht="21.75" customHeight="1">
      <c r="A18" s="130"/>
      <c r="B18" s="131"/>
      <c r="C18" s="132"/>
      <c r="D18" s="132"/>
      <c r="E18" s="133"/>
      <c r="H18" s="95" t="s">
        <v>89</v>
      </c>
      <c r="I18" s="95" t="s">
        <v>90</v>
      </c>
      <c r="J18" s="182">
        <f>1.65*13/2*12</f>
        <v>128.69999999999999</v>
      </c>
    </row>
    <row r="19" spans="1:13" ht="21.75" customHeight="1">
      <c r="A19" s="135">
        <v>2</v>
      </c>
      <c r="B19" s="136" t="s">
        <v>53</v>
      </c>
      <c r="C19" s="179"/>
      <c r="D19" s="138"/>
      <c r="E19" s="139"/>
    </row>
    <row r="20" spans="1:13" ht="21.75" customHeight="1">
      <c r="A20" s="135"/>
      <c r="B20" s="143" t="s">
        <v>91</v>
      </c>
      <c r="C20" s="183" t="s">
        <v>3</v>
      </c>
      <c r="D20" s="126">
        <v>500</v>
      </c>
      <c r="E20" s="138"/>
      <c r="H20" s="142" t="s">
        <v>93</v>
      </c>
      <c r="K20" s="145"/>
    </row>
    <row r="21" spans="1:13" ht="21.75" customHeight="1">
      <c r="A21" s="146"/>
      <c r="B21" s="147" t="s">
        <v>84</v>
      </c>
      <c r="C21" s="183" t="s">
        <v>3</v>
      </c>
      <c r="D21" s="122">
        <f>+D20*0.15</f>
        <v>75</v>
      </c>
      <c r="E21" s="123"/>
      <c r="H21" s="142"/>
      <c r="K21" s="145"/>
    </row>
    <row r="22" spans="1:13" ht="18.600000000000001" customHeight="1">
      <c r="A22" s="137"/>
      <c r="B22" s="125" t="s">
        <v>46</v>
      </c>
      <c r="C22" s="181" t="s">
        <v>3</v>
      </c>
      <c r="D22" s="126"/>
      <c r="E22" s="127">
        <f>SUM(D20:D21)</f>
        <v>575</v>
      </c>
      <c r="I22" s="149">
        <v>9.1999999999999993</v>
      </c>
      <c r="K22" s="95">
        <v>9.1999999999999993</v>
      </c>
    </row>
    <row r="23" spans="1:13" ht="18.600000000000001" customHeight="1">
      <c r="A23" s="132"/>
      <c r="B23" s="132"/>
      <c r="C23" s="132"/>
      <c r="D23" s="150"/>
      <c r="E23" s="150"/>
      <c r="H23" s="184"/>
      <c r="K23" s="152"/>
    </row>
    <row r="24" spans="1:13" ht="18.600000000000001" customHeight="1">
      <c r="A24" s="135">
        <v>3</v>
      </c>
      <c r="B24" s="136" t="s">
        <v>60</v>
      </c>
      <c r="C24" s="179"/>
      <c r="D24" s="138"/>
      <c r="E24" s="139"/>
      <c r="I24" s="153"/>
      <c r="J24" s="154">
        <v>10</v>
      </c>
      <c r="L24" s="95" t="s">
        <v>49</v>
      </c>
    </row>
    <row r="25" spans="1:13" ht="18.600000000000001" customHeight="1">
      <c r="A25" s="135"/>
      <c r="B25" s="143" t="s">
        <v>61</v>
      </c>
      <c r="C25" s="183" t="s">
        <v>3</v>
      </c>
      <c r="D25" s="126">
        <f>46*0.3</f>
        <v>13.799999999999999</v>
      </c>
      <c r="E25" s="138"/>
      <c r="L25" s="95" t="s">
        <v>103</v>
      </c>
      <c r="M25" s="141"/>
    </row>
    <row r="26" spans="1:13" ht="18.600000000000001" customHeight="1">
      <c r="A26" s="146"/>
      <c r="B26" s="147" t="s">
        <v>98</v>
      </c>
      <c r="C26" s="183" t="s">
        <v>3</v>
      </c>
      <c r="D26" s="122">
        <f>+D33</f>
        <v>43.8</v>
      </c>
      <c r="E26" s="123"/>
      <c r="M26" s="141"/>
    </row>
    <row r="27" spans="1:13" ht="18.600000000000001" customHeight="1">
      <c r="A27" s="137"/>
      <c r="B27" s="125" t="s">
        <v>46</v>
      </c>
      <c r="C27" s="181" t="s">
        <v>3</v>
      </c>
      <c r="D27" s="126"/>
      <c r="E27" s="127">
        <f>SUM(D25:D26)</f>
        <v>57.599999999999994</v>
      </c>
      <c r="M27" s="154">
        <v>2</v>
      </c>
    </row>
    <row r="28" spans="1:13" ht="18.600000000000001" customHeight="1">
      <c r="A28" s="132"/>
      <c r="B28" s="132"/>
      <c r="C28" s="132"/>
      <c r="D28" s="150"/>
      <c r="E28" s="150"/>
    </row>
    <row r="29" spans="1:13" ht="15">
      <c r="A29" s="155">
        <v>4</v>
      </c>
      <c r="B29" s="125" t="s">
        <v>62</v>
      </c>
      <c r="C29" s="179"/>
      <c r="D29" s="138"/>
      <c r="E29" s="139"/>
      <c r="K29" s="156"/>
    </row>
    <row r="30" spans="1:13" ht="15">
      <c r="A30" s="146"/>
      <c r="B30" s="147" t="s">
        <v>63</v>
      </c>
      <c r="C30" s="183" t="s">
        <v>3</v>
      </c>
      <c r="D30" s="126">
        <v>15.33</v>
      </c>
      <c r="E30" s="138"/>
      <c r="H30" s="142" t="s">
        <v>44</v>
      </c>
    </row>
    <row r="31" spans="1:13" ht="15">
      <c r="A31" s="146"/>
      <c r="B31" s="147" t="s">
        <v>69</v>
      </c>
      <c r="C31" s="183" t="s">
        <v>3</v>
      </c>
      <c r="D31" s="126">
        <v>0.69</v>
      </c>
      <c r="E31" s="138"/>
      <c r="H31" s="142" t="s">
        <v>44</v>
      </c>
    </row>
    <row r="32" spans="1:13" ht="15">
      <c r="A32" s="146"/>
      <c r="B32" s="147" t="s">
        <v>66</v>
      </c>
      <c r="C32" s="183" t="s">
        <v>3</v>
      </c>
      <c r="D32" s="126">
        <f>E17*0.3*1.1</f>
        <v>108.60299999999999</v>
      </c>
      <c r="E32" s="138"/>
    </row>
    <row r="33" spans="1:11" ht="15">
      <c r="A33" s="146"/>
      <c r="B33" s="147" t="s">
        <v>97</v>
      </c>
      <c r="C33" s="183" t="s">
        <v>3</v>
      </c>
      <c r="D33" s="126">
        <f>3*3.65*4</f>
        <v>43.8</v>
      </c>
      <c r="E33" s="138"/>
    </row>
    <row r="34" spans="1:11" ht="15">
      <c r="A34" s="146"/>
      <c r="B34" s="147" t="s">
        <v>84</v>
      </c>
      <c r="C34" s="183" t="s">
        <v>3</v>
      </c>
      <c r="D34" s="122">
        <f>+(D30+D31+D32+D33)*0.1</f>
        <v>16.842300000000002</v>
      </c>
      <c r="E34" s="123"/>
    </row>
    <row r="35" spans="1:11" ht="15">
      <c r="A35" s="137"/>
      <c r="B35" s="125" t="s">
        <v>46</v>
      </c>
      <c r="C35" s="181" t="s">
        <v>3</v>
      </c>
      <c r="D35" s="126"/>
      <c r="E35" s="127">
        <f>SUM(D30:D34)</f>
        <v>185.2653</v>
      </c>
      <c r="K35" s="156"/>
    </row>
    <row r="36" spans="1:11" ht="15">
      <c r="A36" s="130"/>
      <c r="B36" s="157"/>
      <c r="C36" s="185"/>
      <c r="D36" s="122"/>
      <c r="E36" s="127"/>
      <c r="K36" s="156"/>
    </row>
    <row r="37" spans="1:11" ht="15">
      <c r="A37" s="155">
        <v>5</v>
      </c>
      <c r="B37" s="125" t="s">
        <v>67</v>
      </c>
      <c r="C37" s="179"/>
      <c r="D37" s="138"/>
      <c r="E37" s="139"/>
      <c r="K37" s="156"/>
    </row>
    <row r="38" spans="1:11" ht="15">
      <c r="A38" s="146"/>
      <c r="B38" s="147" t="s">
        <v>63</v>
      </c>
      <c r="C38" s="183" t="s">
        <v>3</v>
      </c>
      <c r="D38" s="126">
        <v>30.66</v>
      </c>
      <c r="E38" s="138"/>
      <c r="H38" s="142" t="s">
        <v>44</v>
      </c>
      <c r="K38" s="156"/>
    </row>
    <row r="39" spans="1:11" ht="15">
      <c r="A39" s="146"/>
      <c r="B39" s="147" t="s">
        <v>68</v>
      </c>
      <c r="C39" s="183" t="s">
        <v>3</v>
      </c>
      <c r="D39" s="122">
        <v>7.82</v>
      </c>
      <c r="E39" s="138"/>
      <c r="H39" s="142" t="s">
        <v>44</v>
      </c>
      <c r="K39" s="156"/>
    </row>
    <row r="40" spans="1:11" ht="15">
      <c r="A40" s="137"/>
      <c r="B40" s="125" t="s">
        <v>46</v>
      </c>
      <c r="C40" s="181" t="s">
        <v>3</v>
      </c>
      <c r="D40" s="126"/>
      <c r="E40" s="127">
        <f>SUM(D38:D39)</f>
        <v>38.480000000000004</v>
      </c>
      <c r="K40" s="156"/>
    </row>
    <row r="41" spans="1:11" ht="15">
      <c r="A41" s="130"/>
      <c r="B41" s="157"/>
      <c r="C41" s="185"/>
      <c r="D41" s="122"/>
      <c r="E41" s="159"/>
      <c r="K41" s="156"/>
    </row>
    <row r="42" spans="1:11" ht="15">
      <c r="A42" s="155">
        <v>6</v>
      </c>
      <c r="B42" s="125" t="s">
        <v>70</v>
      </c>
      <c r="C42" s="179"/>
      <c r="D42" s="138"/>
      <c r="E42" s="139"/>
      <c r="K42" s="156"/>
    </row>
    <row r="43" spans="1:11" ht="15">
      <c r="A43" s="146"/>
      <c r="B43" s="147" t="s">
        <v>71</v>
      </c>
      <c r="C43" s="183" t="s">
        <v>72</v>
      </c>
      <c r="D43" s="122">
        <v>2.6</v>
      </c>
      <c r="E43" s="138"/>
      <c r="K43" s="156"/>
    </row>
    <row r="44" spans="1:11" ht="15">
      <c r="A44" s="137"/>
      <c r="B44" s="125" t="s">
        <v>46</v>
      </c>
      <c r="C44" s="181" t="s">
        <v>72</v>
      </c>
      <c r="D44" s="126"/>
      <c r="E44" s="127">
        <f>SUM(D43:D43)</f>
        <v>2.6</v>
      </c>
      <c r="H44" s="142" t="s">
        <v>44</v>
      </c>
      <c r="K44" s="156"/>
    </row>
    <row r="45" spans="1:11" ht="15">
      <c r="A45" s="130"/>
      <c r="B45" s="157"/>
      <c r="C45" s="185"/>
      <c r="D45" s="122"/>
      <c r="E45" s="159"/>
      <c r="K45" s="156"/>
    </row>
    <row r="46" spans="1:11" ht="15">
      <c r="A46" s="137">
        <v>7</v>
      </c>
      <c r="B46" s="125" t="s">
        <v>73</v>
      </c>
      <c r="C46" s="181"/>
      <c r="D46" s="126"/>
      <c r="E46" s="161"/>
      <c r="K46" s="156"/>
    </row>
    <row r="47" spans="1:11" ht="15">
      <c r="A47" s="137"/>
      <c r="B47" s="125" t="s">
        <v>74</v>
      </c>
      <c r="C47" s="183" t="s">
        <v>3</v>
      </c>
      <c r="D47" s="122">
        <f>7.3*7.3*0.6</f>
        <v>31.973999999999997</v>
      </c>
      <c r="E47" s="138"/>
      <c r="I47" s="126" t="s">
        <v>75</v>
      </c>
      <c r="K47" s="156"/>
    </row>
    <row r="48" spans="1:11" ht="15">
      <c r="A48" s="137"/>
      <c r="B48" s="125" t="str">
        <f>+B44</f>
        <v xml:space="preserve">A ejecutar </v>
      </c>
      <c r="C48" s="181" t="s">
        <v>3</v>
      </c>
      <c r="D48" s="126"/>
      <c r="E48" s="127">
        <f>+D47</f>
        <v>31.973999999999997</v>
      </c>
      <c r="K48" s="156"/>
    </row>
    <row r="49" spans="1:11" ht="15">
      <c r="A49" s="130"/>
      <c r="B49" s="157"/>
      <c r="C49" s="185"/>
      <c r="D49" s="122"/>
      <c r="E49" s="159"/>
      <c r="K49" s="156"/>
    </row>
    <row r="50" spans="1:11" ht="15">
      <c r="A50" s="117">
        <v>8</v>
      </c>
      <c r="B50" s="163" t="s">
        <v>76</v>
      </c>
      <c r="C50" s="186"/>
      <c r="D50" s="165"/>
      <c r="E50" s="166"/>
      <c r="K50" s="156"/>
    </row>
    <row r="51" spans="1:11" ht="15">
      <c r="A51" s="137"/>
      <c r="B51" s="120" t="s">
        <v>101</v>
      </c>
      <c r="C51" s="183" t="s">
        <v>72</v>
      </c>
      <c r="D51" s="122">
        <f>7.3*7.3*0.15*2.55</f>
        <v>20.383424999999995</v>
      </c>
      <c r="E51" s="138"/>
      <c r="H51" s="95" t="s">
        <v>78</v>
      </c>
      <c r="K51" s="156"/>
    </row>
    <row r="52" spans="1:11" ht="15">
      <c r="A52" s="137"/>
      <c r="B52" s="125" t="str">
        <f>+B48</f>
        <v xml:space="preserve">A ejecutar </v>
      </c>
      <c r="C52" s="181" t="s">
        <v>72</v>
      </c>
      <c r="D52" s="126"/>
      <c r="E52" s="127">
        <f>+D51</f>
        <v>20.383424999999995</v>
      </c>
      <c r="K52" s="156"/>
    </row>
    <row r="53" spans="1:11" ht="15">
      <c r="A53" s="130"/>
      <c r="B53" s="157"/>
      <c r="C53" s="185"/>
      <c r="D53" s="122"/>
      <c r="E53" s="159"/>
      <c r="K53" s="156"/>
    </row>
    <row r="54" spans="1:11" ht="15">
      <c r="A54" s="117">
        <v>9</v>
      </c>
      <c r="B54" s="163" t="s">
        <v>80</v>
      </c>
      <c r="C54" s="186"/>
      <c r="D54" s="165"/>
      <c r="E54" s="166"/>
    </row>
    <row r="55" spans="1:11" ht="15">
      <c r="A55" s="137"/>
      <c r="B55" s="125" t="s">
        <v>17</v>
      </c>
      <c r="C55" s="183"/>
      <c r="D55" s="126"/>
      <c r="E55" s="138"/>
    </row>
    <row r="56" spans="1:11" ht="15">
      <c r="A56" s="137"/>
      <c r="B56" s="125" t="str">
        <f>+B52</f>
        <v xml:space="preserve">A ejecutar </v>
      </c>
      <c r="C56" s="181" t="s">
        <v>81</v>
      </c>
      <c r="D56" s="126"/>
      <c r="E56" s="127">
        <v>3</v>
      </c>
    </row>
    <row r="57" spans="1:11" ht="15">
      <c r="A57" s="137"/>
      <c r="B57" s="168"/>
      <c r="C57" s="185"/>
      <c r="D57" s="122"/>
      <c r="E57" s="127"/>
    </row>
    <row r="58" spans="1:11" ht="15">
      <c r="A58" s="137"/>
      <c r="B58" s="125" t="s">
        <v>82</v>
      </c>
      <c r="C58" s="181"/>
      <c r="D58" s="126"/>
      <c r="E58" s="161"/>
    </row>
    <row r="59" spans="1:11" ht="15">
      <c r="A59" s="137"/>
      <c r="B59" s="125" t="str">
        <f>+B56</f>
        <v xml:space="preserve">A ejecutar </v>
      </c>
      <c r="C59" s="181" t="s">
        <v>1</v>
      </c>
      <c r="D59" s="126"/>
      <c r="E59" s="127">
        <f>3*2000</f>
        <v>6000</v>
      </c>
    </row>
    <row r="60" spans="1:11" ht="15">
      <c r="A60" s="130"/>
      <c r="B60" s="157"/>
      <c r="C60" s="185"/>
      <c r="D60" s="122"/>
      <c r="E60" s="159"/>
    </row>
    <row r="147" spans="1:5">
      <c r="D147" s="95"/>
      <c r="E147" s="95"/>
    </row>
    <row r="148" spans="1:5">
      <c r="D148" s="95"/>
      <c r="E148" s="95"/>
    </row>
    <row r="149" spans="1:5">
      <c r="D149" s="95"/>
      <c r="E149" s="95"/>
    </row>
    <row r="150" spans="1:5">
      <c r="D150" s="95"/>
      <c r="E150" s="95"/>
    </row>
    <row r="151" spans="1:5">
      <c r="D151" s="95"/>
      <c r="E151" s="95"/>
    </row>
    <row r="152" spans="1:5">
      <c r="D152" s="95"/>
      <c r="E152" s="95"/>
    </row>
    <row r="153" spans="1:5">
      <c r="D153" s="95"/>
      <c r="E153" s="95"/>
    </row>
    <row r="154" spans="1:5">
      <c r="D154" s="95"/>
      <c r="E154" s="95"/>
    </row>
    <row r="155" spans="1:5">
      <c r="D155" s="95"/>
      <c r="E155" s="95"/>
    </row>
    <row r="156" spans="1:5">
      <c r="D156" s="95"/>
      <c r="E156" s="95"/>
    </row>
    <row r="157" spans="1:5">
      <c r="D157" s="95"/>
      <c r="E157" s="95"/>
    </row>
    <row r="158" spans="1:5">
      <c r="A158" s="170"/>
      <c r="D158" s="95"/>
      <c r="E158" s="95"/>
    </row>
    <row r="159" spans="1:5">
      <c r="B159" s="170"/>
      <c r="C159" s="170"/>
      <c r="D159" s="171"/>
      <c r="E159" s="171"/>
    </row>
  </sheetData>
  <mergeCells count="4">
    <mergeCell ref="A8:E8"/>
    <mergeCell ref="C10:C12"/>
    <mergeCell ref="D10:E11"/>
    <mergeCell ref="A10:A12"/>
  </mergeCells>
  <printOptions horizontalCentered="1" gridLinesSet="0"/>
  <pageMargins left="0.47244094488188981" right="0.23622047244094491" top="0.27559055118110237" bottom="0.74803149606299213" header="0.19685039370078741" footer="0.6692913385826772"/>
  <pageSetup paperSize="9" scale="74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4:L153"/>
  <sheetViews>
    <sheetView showGridLines="0" view="pageBreakPreview" topLeftCell="A42" zoomScale="80" zoomScaleSheetLayoutView="80" workbookViewId="0">
      <selection activeCell="I70" sqref="I70"/>
    </sheetView>
  </sheetViews>
  <sheetFormatPr baseColWidth="10" defaultRowHeight="14.25"/>
  <cols>
    <col min="1" max="1" width="8.7109375" style="95" customWidth="1"/>
    <col min="2" max="2" width="65.5703125" style="95" customWidth="1"/>
    <col min="3" max="3" width="6.140625" style="95" customWidth="1"/>
    <col min="4" max="4" width="16.85546875" style="96" hidden="1" customWidth="1"/>
    <col min="5" max="5" width="13.140625" style="96" customWidth="1"/>
    <col min="6" max="6" width="13.5703125" style="95" customWidth="1"/>
    <col min="7" max="7" width="14.5703125" style="95" customWidth="1"/>
    <col min="8" max="8" width="30" style="95" customWidth="1"/>
    <col min="9" max="9" width="11.42578125" style="95"/>
    <col min="10" max="10" width="14.7109375" style="95" customWidth="1"/>
    <col min="11" max="16384" width="11.42578125" style="95"/>
  </cols>
  <sheetData>
    <row r="4" spans="1:10" ht="15">
      <c r="A4" s="94" t="s">
        <v>40</v>
      </c>
    </row>
    <row r="5" spans="1:10" ht="15">
      <c r="A5" s="97" t="str">
        <f>Datos!B5</f>
        <v>OBRA : REHABILITACION DE PUENTE  Y CALZADA SOBRE Aº MANATIALES</v>
      </c>
      <c r="B5" s="98"/>
      <c r="C5" s="98"/>
      <c r="D5" s="99"/>
      <c r="E5" s="99" t="s">
        <v>13</v>
      </c>
    </row>
    <row r="6" spans="1:10" ht="15">
      <c r="A6" s="97" t="str">
        <f>+Datos!B6</f>
        <v>RUTA PROVINCIAL Nº 11- TRAMO: DIAMANTE-VICTORIA</v>
      </c>
      <c r="C6" s="98"/>
      <c r="D6" s="100"/>
      <c r="E6" s="99"/>
    </row>
    <row r="7" spans="1:10" ht="15">
      <c r="A7" s="97" t="str">
        <f>+Datos!B7</f>
        <v>DPTO. DIAMANTE .</v>
      </c>
      <c r="C7" s="98"/>
      <c r="D7" s="99"/>
      <c r="E7" s="99"/>
    </row>
    <row r="8" spans="1:10">
      <c r="A8" s="91" t="s">
        <v>88</v>
      </c>
      <c r="B8" s="92"/>
      <c r="C8" s="92"/>
      <c r="D8" s="92"/>
      <c r="E8" s="92"/>
      <c r="F8" s="92"/>
      <c r="G8" s="93"/>
      <c r="I8" s="95" t="s">
        <v>47</v>
      </c>
    </row>
    <row r="9" spans="1:10">
      <c r="D9" s="95"/>
      <c r="E9" s="95"/>
      <c r="J9" s="101" t="s">
        <v>48</v>
      </c>
    </row>
    <row r="10" spans="1:10">
      <c r="A10" s="102" t="s">
        <v>6</v>
      </c>
      <c r="B10" s="103"/>
      <c r="C10" s="104" t="s">
        <v>23</v>
      </c>
      <c r="D10" s="105" t="s">
        <v>4</v>
      </c>
      <c r="E10" s="106"/>
      <c r="F10" s="105" t="s">
        <v>95</v>
      </c>
      <c r="G10" s="105" t="s">
        <v>94</v>
      </c>
      <c r="J10" s="101"/>
    </row>
    <row r="11" spans="1:10">
      <c r="A11" s="107"/>
      <c r="B11" s="108" t="s">
        <v>5</v>
      </c>
      <c r="C11" s="109"/>
      <c r="D11" s="110"/>
      <c r="E11" s="111"/>
      <c r="F11" s="110"/>
      <c r="G11" s="110"/>
    </row>
    <row r="12" spans="1:10" ht="11.25" customHeight="1">
      <c r="A12" s="112"/>
      <c r="B12" s="113"/>
      <c r="C12" s="114"/>
      <c r="D12" s="115"/>
      <c r="E12" s="116"/>
      <c r="F12" s="115"/>
      <c r="G12" s="115"/>
    </row>
    <row r="13" spans="1:10" ht="16.5" customHeight="1">
      <c r="A13" s="117">
        <v>1</v>
      </c>
      <c r="B13" s="118" t="s">
        <v>51</v>
      </c>
      <c r="C13" s="117"/>
      <c r="D13" s="119"/>
      <c r="E13" s="119"/>
      <c r="F13" s="119"/>
      <c r="G13" s="119"/>
      <c r="J13" s="95" t="s">
        <v>54</v>
      </c>
    </row>
    <row r="14" spans="1:10" ht="21.75" hidden="1" customHeight="1">
      <c r="A14" s="108"/>
      <c r="B14" s="120" t="s">
        <v>83</v>
      </c>
      <c r="C14" s="121" t="s">
        <v>3</v>
      </c>
      <c r="D14" s="122">
        <f>56.8*3</f>
        <v>170.39999999999998</v>
      </c>
      <c r="E14" s="123"/>
      <c r="F14" s="123"/>
      <c r="G14" s="123"/>
      <c r="H14" s="95" t="s">
        <v>44</v>
      </c>
      <c r="J14" s="124">
        <v>2</v>
      </c>
    </row>
    <row r="15" spans="1:10" ht="21.75" customHeight="1">
      <c r="A15" s="108"/>
      <c r="B15" s="125" t="s">
        <v>46</v>
      </c>
      <c r="C15" s="121" t="s">
        <v>3</v>
      </c>
      <c r="D15" s="126"/>
      <c r="E15" s="127">
        <f>+Computo!E17</f>
        <v>329.09999999999997</v>
      </c>
      <c r="F15" s="128">
        <v>2500</v>
      </c>
      <c r="G15" s="128">
        <f>ROUND(E15*F15,2)</f>
        <v>822750</v>
      </c>
      <c r="H15" s="129"/>
    </row>
    <row r="16" spans="1:10" ht="21.75" customHeight="1">
      <c r="A16" s="130"/>
      <c r="B16" s="131"/>
      <c r="C16" s="132"/>
      <c r="D16" s="132"/>
      <c r="E16" s="133"/>
      <c r="F16" s="134"/>
      <c r="G16" s="134"/>
      <c r="J16" s="95" t="s">
        <v>50</v>
      </c>
    </row>
    <row r="17" spans="1:12" ht="21.75" customHeight="1">
      <c r="A17" s="135">
        <v>2</v>
      </c>
      <c r="B17" s="136" t="s">
        <v>53</v>
      </c>
      <c r="C17" s="137"/>
      <c r="D17" s="138"/>
      <c r="E17" s="139"/>
      <c r="F17" s="140"/>
      <c r="G17" s="140"/>
      <c r="H17" s="95">
        <v>1</v>
      </c>
      <c r="I17" s="141">
        <v>1</v>
      </c>
      <c r="J17" s="95" t="s">
        <v>52</v>
      </c>
      <c r="K17" s="142">
        <f>56.8*3</f>
        <v>170.39999999999998</v>
      </c>
    </row>
    <row r="18" spans="1:12" ht="21.75" hidden="1" customHeight="1">
      <c r="A18" s="135"/>
      <c r="B18" s="143" t="s">
        <v>79</v>
      </c>
      <c r="C18" s="108" t="s">
        <v>3</v>
      </c>
      <c r="D18" s="126">
        <v>505.79</v>
      </c>
      <c r="E18" s="138"/>
      <c r="F18" s="144"/>
      <c r="G18" s="144"/>
      <c r="J18" s="145"/>
    </row>
    <row r="19" spans="1:12" ht="21.75" hidden="1" customHeight="1">
      <c r="A19" s="146"/>
      <c r="B19" s="147" t="s">
        <v>84</v>
      </c>
      <c r="C19" s="108" t="s">
        <v>3</v>
      </c>
      <c r="D19" s="122">
        <f>+D18*0.1</f>
        <v>50.579000000000008</v>
      </c>
      <c r="E19" s="123"/>
      <c r="F19" s="148"/>
      <c r="G19" s="148"/>
      <c r="J19" s="145"/>
    </row>
    <row r="20" spans="1:12" ht="18.600000000000001" customHeight="1">
      <c r="A20" s="137"/>
      <c r="B20" s="125" t="s">
        <v>46</v>
      </c>
      <c r="C20" s="121" t="s">
        <v>3</v>
      </c>
      <c r="D20" s="126"/>
      <c r="E20" s="127">
        <f>+Computo!E22</f>
        <v>575</v>
      </c>
      <c r="F20" s="128">
        <v>750</v>
      </c>
      <c r="G20" s="128">
        <f>ROUND(E20*F20,2)</f>
        <v>431250</v>
      </c>
      <c r="H20" s="149">
        <v>9.1999999999999993</v>
      </c>
      <c r="J20" s="95">
        <v>9.1999999999999993</v>
      </c>
    </row>
    <row r="21" spans="1:12" ht="18.600000000000001" customHeight="1">
      <c r="A21" s="132"/>
      <c r="B21" s="132"/>
      <c r="C21" s="132"/>
      <c r="D21" s="150"/>
      <c r="E21" s="150"/>
      <c r="F21" s="151"/>
      <c r="G21" s="151"/>
      <c r="J21" s="152"/>
    </row>
    <row r="22" spans="1:12" ht="18.600000000000001" customHeight="1">
      <c r="A22" s="135">
        <v>3</v>
      </c>
      <c r="B22" s="136" t="s">
        <v>60</v>
      </c>
      <c r="C22" s="137"/>
      <c r="D22" s="138"/>
      <c r="E22" s="139"/>
      <c r="F22" s="140"/>
      <c r="G22" s="140"/>
      <c r="H22" s="153"/>
      <c r="I22" s="154">
        <v>10</v>
      </c>
      <c r="K22" s="95" t="s">
        <v>49</v>
      </c>
    </row>
    <row r="23" spans="1:12" ht="18.600000000000001" hidden="1" customHeight="1">
      <c r="A23" s="135"/>
      <c r="B23" s="143" t="s">
        <v>61</v>
      </c>
      <c r="C23" s="108" t="s">
        <v>3</v>
      </c>
      <c r="D23" s="122">
        <f>46*0.3</f>
        <v>13.799999999999999</v>
      </c>
      <c r="E23" s="123"/>
      <c r="F23" s="148"/>
      <c r="G23" s="148"/>
      <c r="K23" s="95" t="s">
        <v>103</v>
      </c>
      <c r="L23" s="141"/>
    </row>
    <row r="24" spans="1:12" ht="18.600000000000001" customHeight="1">
      <c r="A24" s="137"/>
      <c r="B24" s="125" t="s">
        <v>46</v>
      </c>
      <c r="C24" s="121" t="s">
        <v>3</v>
      </c>
      <c r="D24" s="126"/>
      <c r="E24" s="127">
        <f>+Computo!E27</f>
        <v>57.599999999999994</v>
      </c>
      <c r="F24" s="128">
        <v>440</v>
      </c>
      <c r="G24" s="128">
        <f>ROUND(E24*F24,2)</f>
        <v>25344</v>
      </c>
      <c r="L24" s="154">
        <v>2</v>
      </c>
    </row>
    <row r="25" spans="1:12" ht="18.600000000000001" customHeight="1">
      <c r="A25" s="132"/>
      <c r="B25" s="132"/>
      <c r="C25" s="132"/>
      <c r="D25" s="150"/>
      <c r="E25" s="150"/>
      <c r="F25" s="151"/>
      <c r="G25" s="151"/>
    </row>
    <row r="26" spans="1:12" ht="15">
      <c r="A26" s="155">
        <v>4</v>
      </c>
      <c r="B26" s="125" t="s">
        <v>62</v>
      </c>
      <c r="C26" s="137"/>
      <c r="D26" s="138"/>
      <c r="E26" s="139"/>
      <c r="F26" s="140"/>
      <c r="G26" s="140"/>
      <c r="J26" s="156"/>
    </row>
    <row r="27" spans="1:12" ht="15" hidden="1">
      <c r="A27" s="146"/>
      <c r="B27" s="147" t="s">
        <v>63</v>
      </c>
      <c r="C27" s="108" t="s">
        <v>3</v>
      </c>
      <c r="D27" s="126">
        <v>15.33</v>
      </c>
      <c r="E27" s="138"/>
      <c r="F27" s="144"/>
      <c r="G27" s="144"/>
    </row>
    <row r="28" spans="1:12" ht="15" hidden="1">
      <c r="A28" s="146"/>
      <c r="B28" s="147" t="s">
        <v>69</v>
      </c>
      <c r="C28" s="108" t="s">
        <v>3</v>
      </c>
      <c r="D28" s="126">
        <v>0.69</v>
      </c>
      <c r="E28" s="138"/>
      <c r="F28" s="144"/>
      <c r="G28" s="144"/>
    </row>
    <row r="29" spans="1:12" ht="15" hidden="1">
      <c r="A29" s="146"/>
      <c r="B29" s="147" t="s">
        <v>66</v>
      </c>
      <c r="C29" s="108" t="s">
        <v>3</v>
      </c>
      <c r="D29" s="126">
        <f>E15*0.3*1.1</f>
        <v>108.60299999999999</v>
      </c>
      <c r="E29" s="138"/>
      <c r="F29" s="144"/>
      <c r="G29" s="144"/>
    </row>
    <row r="30" spans="1:12" ht="15" hidden="1">
      <c r="A30" s="146"/>
      <c r="B30" s="147" t="s">
        <v>77</v>
      </c>
      <c r="C30" s="108" t="s">
        <v>3</v>
      </c>
      <c r="D30" s="122">
        <v>6.5</v>
      </c>
      <c r="E30" s="123"/>
      <c r="F30" s="148"/>
      <c r="G30" s="148"/>
    </row>
    <row r="31" spans="1:12" ht="15">
      <c r="A31" s="137"/>
      <c r="B31" s="125" t="s">
        <v>46</v>
      </c>
      <c r="C31" s="121" t="s">
        <v>3</v>
      </c>
      <c r="D31" s="126"/>
      <c r="E31" s="127">
        <f>+Computo!E35</f>
        <v>185.2653</v>
      </c>
      <c r="F31" s="128">
        <v>4200</v>
      </c>
      <c r="G31" s="128">
        <f>ROUND(E31*F31,2)</f>
        <v>778114.26</v>
      </c>
      <c r="J31" s="156"/>
    </row>
    <row r="32" spans="1:12" ht="15">
      <c r="A32" s="130"/>
      <c r="B32" s="157"/>
      <c r="C32" s="158"/>
      <c r="D32" s="122"/>
      <c r="E32" s="127"/>
      <c r="F32" s="128"/>
      <c r="G32" s="128"/>
      <c r="J32" s="156"/>
    </row>
    <row r="33" spans="1:10" ht="21.75" customHeight="1">
      <c r="A33" s="155">
        <v>5</v>
      </c>
      <c r="B33" s="125" t="s">
        <v>67</v>
      </c>
      <c r="C33" s="137"/>
      <c r="D33" s="138"/>
      <c r="E33" s="139"/>
      <c r="F33" s="140"/>
      <c r="G33" s="140"/>
      <c r="J33" s="156"/>
    </row>
    <row r="34" spans="1:10" ht="21.75" hidden="1" customHeight="1">
      <c r="A34" s="146"/>
      <c r="B34" s="147" t="s">
        <v>63</v>
      </c>
      <c r="C34" s="108" t="s">
        <v>3</v>
      </c>
      <c r="D34" s="126">
        <v>30.66</v>
      </c>
      <c r="E34" s="138"/>
      <c r="F34" s="144"/>
      <c r="G34" s="144"/>
      <c r="J34" s="156"/>
    </row>
    <row r="35" spans="1:10" ht="21.75" hidden="1" customHeight="1">
      <c r="A35" s="146"/>
      <c r="B35" s="147" t="s">
        <v>68</v>
      </c>
      <c r="C35" s="108" t="s">
        <v>3</v>
      </c>
      <c r="D35" s="122">
        <v>7.82</v>
      </c>
      <c r="E35" s="138"/>
      <c r="F35" s="144"/>
      <c r="G35" s="144"/>
      <c r="J35" s="156"/>
    </row>
    <row r="36" spans="1:10" ht="21.75" customHeight="1">
      <c r="A36" s="137"/>
      <c r="B36" s="125" t="s">
        <v>46</v>
      </c>
      <c r="C36" s="121" t="s">
        <v>3</v>
      </c>
      <c r="D36" s="126"/>
      <c r="E36" s="127">
        <f>SUM(D34:D35)</f>
        <v>38.480000000000004</v>
      </c>
      <c r="F36" s="128">
        <v>8800</v>
      </c>
      <c r="G36" s="128">
        <f>ROUND(E36*F36,2)</f>
        <v>338624</v>
      </c>
      <c r="J36" s="156"/>
    </row>
    <row r="37" spans="1:10" ht="21.75" customHeight="1">
      <c r="A37" s="130"/>
      <c r="B37" s="157"/>
      <c r="C37" s="158"/>
      <c r="D37" s="122"/>
      <c r="E37" s="159"/>
      <c r="F37" s="160"/>
      <c r="G37" s="160"/>
      <c r="J37" s="156"/>
    </row>
    <row r="38" spans="1:10" ht="21.75" customHeight="1">
      <c r="A38" s="155">
        <v>6</v>
      </c>
      <c r="B38" s="125" t="s">
        <v>70</v>
      </c>
      <c r="C38" s="137"/>
      <c r="D38" s="138"/>
      <c r="E38" s="139"/>
      <c r="F38" s="140"/>
      <c r="G38" s="140"/>
      <c r="J38" s="156"/>
    </row>
    <row r="39" spans="1:10" ht="21.75" customHeight="1">
      <c r="A39" s="137"/>
      <c r="B39" s="125" t="s">
        <v>46</v>
      </c>
      <c r="C39" s="121" t="s">
        <v>72</v>
      </c>
      <c r="D39" s="126"/>
      <c r="E39" s="127">
        <f>+Computo!E44</f>
        <v>2.6</v>
      </c>
      <c r="F39" s="128">
        <v>51000</v>
      </c>
      <c r="G39" s="128">
        <f>ROUND(E39*F39,2)</f>
        <v>132600</v>
      </c>
      <c r="J39" s="156"/>
    </row>
    <row r="40" spans="1:10" ht="21.75" customHeight="1">
      <c r="A40" s="130"/>
      <c r="B40" s="157"/>
      <c r="C40" s="158"/>
      <c r="D40" s="122"/>
      <c r="E40" s="159"/>
      <c r="F40" s="160"/>
      <c r="G40" s="160"/>
      <c r="J40" s="156"/>
    </row>
    <row r="41" spans="1:10" ht="21.75" customHeight="1">
      <c r="A41" s="137">
        <v>7</v>
      </c>
      <c r="B41" s="125" t="s">
        <v>73</v>
      </c>
      <c r="C41" s="121"/>
      <c r="D41" s="126"/>
      <c r="E41" s="161"/>
      <c r="F41" s="162"/>
      <c r="G41" s="162"/>
      <c r="J41" s="156"/>
    </row>
    <row r="42" spans="1:10" ht="15">
      <c r="A42" s="137"/>
      <c r="B42" s="125" t="str">
        <f>+B39</f>
        <v xml:space="preserve">A ejecutar </v>
      </c>
      <c r="C42" s="121" t="s">
        <v>3</v>
      </c>
      <c r="D42" s="126"/>
      <c r="E42" s="127">
        <f>Computo!$E$48</f>
        <v>31.973999999999997</v>
      </c>
      <c r="F42" s="128">
        <v>780</v>
      </c>
      <c r="G42" s="128">
        <f>ROUND(E42*F42,2)</f>
        <v>24939.72</v>
      </c>
      <c r="J42" s="156"/>
    </row>
    <row r="43" spans="1:10" ht="15">
      <c r="A43" s="130"/>
      <c r="B43" s="157"/>
      <c r="C43" s="158"/>
      <c r="D43" s="122"/>
      <c r="E43" s="159"/>
      <c r="F43" s="160"/>
      <c r="G43" s="160"/>
      <c r="J43" s="156"/>
    </row>
    <row r="44" spans="1:10" ht="15" hidden="1">
      <c r="A44" s="117">
        <v>8</v>
      </c>
      <c r="B44" s="163" t="s">
        <v>76</v>
      </c>
      <c r="C44" s="164"/>
      <c r="D44" s="165"/>
      <c r="E44" s="166"/>
      <c r="F44" s="167"/>
      <c r="G44" s="167"/>
      <c r="J44" s="156"/>
    </row>
    <row r="45" spans="1:10" ht="15">
      <c r="A45" s="137">
        <v>8</v>
      </c>
      <c r="B45" s="125" t="str">
        <f>+Computo!B50</f>
        <v>Reconstrucción de carpeta asfáltica</v>
      </c>
      <c r="C45" s="108"/>
      <c r="D45" s="122">
        <f>7.3/2*2*0.15*2.55</f>
        <v>2.7922499999999997</v>
      </c>
      <c r="E45" s="138"/>
      <c r="F45" s="144"/>
      <c r="G45" s="144"/>
      <c r="J45" s="156"/>
    </row>
    <row r="46" spans="1:10" ht="15">
      <c r="A46" s="137"/>
      <c r="B46" s="125" t="str">
        <f>+B42</f>
        <v xml:space="preserve">A ejecutar </v>
      </c>
      <c r="C46" s="121" t="s">
        <v>72</v>
      </c>
      <c r="D46" s="126"/>
      <c r="E46" s="127">
        <f>+Computo!E52</f>
        <v>20.383424999999995</v>
      </c>
      <c r="F46" s="128">
        <v>2150</v>
      </c>
      <c r="G46" s="128">
        <f>ROUND(E46*F46,2)</f>
        <v>43824.36</v>
      </c>
      <c r="J46" s="156"/>
    </row>
    <row r="47" spans="1:10" ht="15">
      <c r="A47" s="130"/>
      <c r="B47" s="157"/>
      <c r="C47" s="158"/>
      <c r="D47" s="122"/>
      <c r="E47" s="159"/>
      <c r="F47" s="160"/>
      <c r="G47" s="160"/>
      <c r="J47" s="156"/>
    </row>
    <row r="48" spans="1:10" ht="15">
      <c r="A48" s="117">
        <v>9</v>
      </c>
      <c r="B48" s="163" t="s">
        <v>80</v>
      </c>
      <c r="C48" s="164"/>
      <c r="D48" s="165"/>
      <c r="E48" s="166"/>
      <c r="F48" s="167"/>
      <c r="G48" s="167"/>
    </row>
    <row r="49" spans="1:9" ht="15">
      <c r="A49" s="137"/>
      <c r="B49" s="125" t="s">
        <v>17</v>
      </c>
      <c r="C49" s="108"/>
      <c r="D49" s="126"/>
      <c r="E49" s="138"/>
      <c r="F49" s="144"/>
      <c r="G49" s="144"/>
    </row>
    <row r="50" spans="1:9" ht="15">
      <c r="A50" s="137"/>
      <c r="B50" s="125" t="str">
        <f>+B46</f>
        <v xml:space="preserve">A ejecutar </v>
      </c>
      <c r="C50" s="121" t="s">
        <v>81</v>
      </c>
      <c r="D50" s="126"/>
      <c r="E50" s="127">
        <v>3</v>
      </c>
      <c r="F50" s="128">
        <v>19500</v>
      </c>
      <c r="G50" s="128">
        <f>ROUND(E50*F50,2)</f>
        <v>58500</v>
      </c>
    </row>
    <row r="51" spans="1:9" ht="15">
      <c r="A51" s="137"/>
      <c r="B51" s="168"/>
      <c r="C51" s="158"/>
      <c r="D51" s="122"/>
      <c r="E51" s="127"/>
      <c r="F51" s="128"/>
      <c r="G51" s="128"/>
    </row>
    <row r="52" spans="1:9" ht="15">
      <c r="A52" s="137"/>
      <c r="B52" s="125" t="s">
        <v>82</v>
      </c>
      <c r="C52" s="121"/>
      <c r="D52" s="126"/>
      <c r="E52" s="161"/>
      <c r="F52" s="162"/>
      <c r="G52" s="162"/>
    </row>
    <row r="53" spans="1:9" ht="15">
      <c r="A53" s="137"/>
      <c r="B53" s="125" t="str">
        <f>+B50</f>
        <v xml:space="preserve">A ejecutar </v>
      </c>
      <c r="C53" s="121" t="s">
        <v>1</v>
      </c>
      <c r="D53" s="126"/>
      <c r="E53" s="127">
        <f>3*2000</f>
        <v>6000</v>
      </c>
      <c r="F53" s="128">
        <v>11</v>
      </c>
      <c r="G53" s="128">
        <f>ROUND(E53*F53,2)</f>
        <v>66000</v>
      </c>
    </row>
    <row r="54" spans="1:9" ht="15">
      <c r="A54" s="130"/>
      <c r="B54" s="157"/>
      <c r="C54" s="158"/>
      <c r="D54" s="122"/>
      <c r="E54" s="159"/>
      <c r="F54" s="160"/>
      <c r="G54" s="160"/>
      <c r="H54" s="156">
        <v>3303363.88</v>
      </c>
      <c r="I54" s="95" t="s">
        <v>102</v>
      </c>
    </row>
    <row r="55" spans="1:9" ht="21" customHeight="1">
      <c r="F55" s="187" t="s">
        <v>104</v>
      </c>
      <c r="G55" s="188">
        <f>SUM(G13:G54)</f>
        <v>2721946.34</v>
      </c>
      <c r="H55" s="156">
        <f>+(G55-3303363.88)*-1</f>
        <v>581417.54</v>
      </c>
      <c r="I55" s="169">
        <f>+H55/G55</f>
        <v>0.21360360101735146</v>
      </c>
    </row>
    <row r="141" spans="4:5">
      <c r="D141" s="95"/>
      <c r="E141" s="95"/>
    </row>
    <row r="142" spans="4:5">
      <c r="D142" s="95"/>
      <c r="E142" s="95"/>
    </row>
    <row r="143" spans="4:5">
      <c r="D143" s="95"/>
      <c r="E143" s="95"/>
    </row>
    <row r="144" spans="4:5">
      <c r="D144" s="95"/>
      <c r="E144" s="95"/>
    </row>
    <row r="145" spans="1:5">
      <c r="D145" s="95"/>
      <c r="E145" s="95"/>
    </row>
    <row r="146" spans="1:5">
      <c r="D146" s="95"/>
      <c r="E146" s="95"/>
    </row>
    <row r="147" spans="1:5">
      <c r="D147" s="95"/>
      <c r="E147" s="95"/>
    </row>
    <row r="148" spans="1:5">
      <c r="D148" s="95"/>
      <c r="E148" s="95"/>
    </row>
    <row r="149" spans="1:5">
      <c r="D149" s="95"/>
      <c r="E149" s="95"/>
    </row>
    <row r="150" spans="1:5">
      <c r="D150" s="95"/>
      <c r="E150" s="95"/>
    </row>
    <row r="151" spans="1:5">
      <c r="D151" s="95"/>
      <c r="E151" s="95"/>
    </row>
    <row r="152" spans="1:5">
      <c r="A152" s="170"/>
      <c r="D152" s="95"/>
      <c r="E152" s="95"/>
    </row>
    <row r="153" spans="1:5">
      <c r="B153" s="170"/>
      <c r="C153" s="170"/>
      <c r="D153" s="171"/>
      <c r="E153" s="171"/>
    </row>
  </sheetData>
  <mergeCells count="7">
    <mergeCell ref="J9:J10"/>
    <mergeCell ref="A10:A12"/>
    <mergeCell ref="C10:C12"/>
    <mergeCell ref="D10:E12"/>
    <mergeCell ref="A8:G8"/>
    <mergeCell ref="G10:G12"/>
    <mergeCell ref="F10:F12"/>
  </mergeCells>
  <phoneticPr fontId="12" type="noConversion"/>
  <printOptions horizontalCentered="1" gridLinesSet="0"/>
  <pageMargins left="0.47244094488188981" right="0.23622047244094491" top="0.42" bottom="0.74803149606299213" header="0.51181102362204722" footer="0.6692913385826772"/>
  <pageSetup paperSize="9" scale="78" fitToHeight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3:N43"/>
  <sheetViews>
    <sheetView topLeftCell="A7" workbookViewId="0">
      <selection activeCell="F9" sqref="F9"/>
    </sheetView>
  </sheetViews>
  <sheetFormatPr baseColWidth="10" defaultRowHeight="12.75"/>
  <cols>
    <col min="1" max="1" width="4.85546875" customWidth="1"/>
    <col min="2" max="2" width="44.7109375" customWidth="1"/>
    <col min="3" max="3" width="6" customWidth="1"/>
    <col min="4" max="4" width="10.28515625" customWidth="1"/>
    <col min="5" max="5" width="9.140625" customWidth="1"/>
    <col min="6" max="6" width="16.7109375" customWidth="1"/>
    <col min="7" max="7" width="39.85546875" customWidth="1"/>
    <col min="8" max="8" width="14.28515625" customWidth="1"/>
    <col min="9" max="9" width="12.85546875" customWidth="1"/>
    <col min="10" max="10" width="11.28515625" customWidth="1"/>
    <col min="11" max="11" width="11.42578125" style="11" customWidth="1"/>
  </cols>
  <sheetData>
    <row r="3" spans="1:11" ht="15.75">
      <c r="A3" s="2"/>
      <c r="B3" s="2"/>
      <c r="C3" s="2"/>
      <c r="D3" s="2"/>
      <c r="E3" s="2"/>
      <c r="F3" s="23" t="str">
        <f>Computo!$A$4</f>
        <v>Compra directa con cotejo de precios N° 04/16.-</v>
      </c>
      <c r="G3" s="2"/>
    </row>
    <row r="4" spans="1:11" ht="15" customHeight="1">
      <c r="A4" s="2"/>
      <c r="B4" s="2"/>
      <c r="C4" s="2"/>
      <c r="D4" s="2"/>
      <c r="E4" s="2"/>
      <c r="F4" s="2"/>
      <c r="G4" s="2"/>
      <c r="H4" s="12"/>
    </row>
    <row r="5" spans="1:11" s="1" customFormat="1" ht="17.25" customHeight="1">
      <c r="A5" s="22"/>
      <c r="B5" s="13"/>
      <c r="C5" s="13"/>
      <c r="D5" s="32" t="str">
        <f>+Datos!B5</f>
        <v>OBRA : REHABILITACION DE PUENTE  Y CALZADA SOBRE Aº MANATIALES</v>
      </c>
      <c r="E5" s="22"/>
      <c r="F5" s="29"/>
      <c r="G5" s="29"/>
      <c r="H5" s="14"/>
      <c r="I5" s="15"/>
      <c r="K5" s="16"/>
    </row>
    <row r="6" spans="1:11" s="1" customFormat="1" ht="12.75" customHeight="1">
      <c r="A6" s="13"/>
      <c r="B6" s="13"/>
      <c r="C6" s="13"/>
      <c r="D6" s="32" t="str">
        <f>+Datos!B6</f>
        <v>RUTA PROVINCIAL Nº 11- TRAMO: DIAMANTE-VICTORIA</v>
      </c>
      <c r="E6" s="29"/>
      <c r="F6" s="29"/>
      <c r="G6" s="29"/>
      <c r="H6" s="14"/>
      <c r="I6" s="15"/>
      <c r="K6" s="16"/>
    </row>
    <row r="7" spans="1:11" s="1" customFormat="1" ht="12.75" customHeight="1">
      <c r="A7" s="13"/>
      <c r="B7" s="13"/>
      <c r="C7" s="13"/>
      <c r="D7" s="32" t="str">
        <f>+Datos!B7</f>
        <v>DPTO. DIAMANTE .</v>
      </c>
      <c r="E7" s="29"/>
      <c r="F7" s="29"/>
      <c r="G7" s="29"/>
      <c r="H7" s="14"/>
      <c r="I7" s="15"/>
      <c r="K7" s="16"/>
    </row>
    <row r="8" spans="1:11" s="1" customFormat="1" ht="18" customHeight="1">
      <c r="A8" s="25" t="s">
        <v>19</v>
      </c>
      <c r="B8" s="13"/>
      <c r="C8" s="13"/>
      <c r="G8" s="31"/>
      <c r="I8" s="15"/>
      <c r="K8" s="16"/>
    </row>
    <row r="9" spans="1:11" s="1" customFormat="1" ht="12.75" customHeight="1">
      <c r="A9" s="25" t="s">
        <v>20</v>
      </c>
      <c r="B9" s="13"/>
      <c r="C9" s="13"/>
      <c r="D9" s="88" t="s">
        <v>34</v>
      </c>
      <c r="E9" s="88"/>
      <c r="F9" s="41">
        <f>+Presupuesto!G55</f>
        <v>2721946.34</v>
      </c>
      <c r="G9" s="13"/>
      <c r="H9" s="14"/>
      <c r="I9" s="15"/>
      <c r="K9" s="16"/>
    </row>
    <row r="10" spans="1:11" s="1" customFormat="1" ht="12.75" customHeight="1">
      <c r="A10" s="25" t="s">
        <v>21</v>
      </c>
      <c r="B10" s="13"/>
      <c r="C10" s="13"/>
      <c r="D10" s="13"/>
      <c r="E10" s="13"/>
      <c r="F10" s="13"/>
      <c r="G10" s="13"/>
      <c r="H10" s="14"/>
      <c r="I10" s="15"/>
      <c r="K10" s="16"/>
    </row>
    <row r="11" spans="1:11" s="1" customFormat="1" ht="12.75" customHeight="1">
      <c r="A11" s="17"/>
      <c r="B11" s="13"/>
      <c r="C11" s="14"/>
      <c r="D11" s="14"/>
      <c r="E11" s="14"/>
      <c r="F11" s="14"/>
      <c r="G11" s="14"/>
      <c r="H11" s="14"/>
      <c r="I11" s="15"/>
      <c r="K11" s="16"/>
    </row>
    <row r="12" spans="1:11" s="1" customFormat="1" ht="12.75" customHeight="1">
      <c r="A12" s="2" t="s">
        <v>36</v>
      </c>
      <c r="B12" s="29"/>
      <c r="C12" s="29"/>
      <c r="D12" s="29"/>
      <c r="E12" s="29"/>
      <c r="F12" s="29"/>
      <c r="G12" s="29"/>
      <c r="H12" s="29"/>
      <c r="I12" s="15"/>
      <c r="J12" s="22"/>
      <c r="K12" s="30"/>
    </row>
    <row r="13" spans="1:11" s="1" customFormat="1" ht="12.75" customHeight="1">
      <c r="A13" s="2" t="s">
        <v>38</v>
      </c>
      <c r="B13" s="29"/>
      <c r="C13" s="29"/>
      <c r="D13" s="29"/>
      <c r="E13" s="29"/>
      <c r="F13" s="29"/>
      <c r="G13" s="29"/>
      <c r="H13" s="29"/>
      <c r="I13" s="15"/>
      <c r="J13" s="22"/>
      <c r="K13" s="30"/>
    </row>
    <row r="14" spans="1:11" s="1" customFormat="1" ht="12.75" customHeight="1">
      <c r="A14" s="2" t="s">
        <v>37</v>
      </c>
      <c r="B14" s="29"/>
      <c r="C14" s="29"/>
      <c r="D14" s="29"/>
      <c r="E14" s="29"/>
      <c r="F14" s="29"/>
      <c r="G14" s="29"/>
      <c r="H14" s="29"/>
      <c r="I14" s="15"/>
      <c r="J14" s="22"/>
      <c r="K14" s="30"/>
    </row>
    <row r="15" spans="1:11" ht="13.5" customHeight="1">
      <c r="A15" s="2"/>
      <c r="B15" s="2"/>
      <c r="C15" s="2"/>
      <c r="D15" s="2"/>
      <c r="E15" s="2"/>
      <c r="F15" s="2"/>
      <c r="G15" s="2"/>
      <c r="H15" s="2"/>
    </row>
    <row r="16" spans="1:11" ht="21" customHeight="1">
      <c r="A16" s="72" t="s">
        <v>35</v>
      </c>
      <c r="B16" s="74" t="s">
        <v>22</v>
      </c>
      <c r="C16" s="75" t="s">
        <v>23</v>
      </c>
      <c r="D16" s="76" t="s">
        <v>24</v>
      </c>
      <c r="E16" s="83" t="s">
        <v>25</v>
      </c>
      <c r="F16" s="84"/>
      <c r="G16" s="85"/>
      <c r="H16" s="81" t="s">
        <v>96</v>
      </c>
    </row>
    <row r="17" spans="1:14" ht="20.25" customHeight="1">
      <c r="A17" s="73"/>
      <c r="B17" s="74"/>
      <c r="C17" s="75"/>
      <c r="D17" s="74"/>
      <c r="E17" s="38" t="s">
        <v>26</v>
      </c>
      <c r="F17" s="86" t="s">
        <v>27</v>
      </c>
      <c r="G17" s="87"/>
      <c r="H17" s="82"/>
    </row>
    <row r="18" spans="1:14" ht="16.5" customHeight="1">
      <c r="A18" s="42">
        <v>1</v>
      </c>
      <c r="B18" s="62" t="str">
        <f>+Computo!B13</f>
        <v xml:space="preserve">Muro de roca para submuración  de muros existentes </v>
      </c>
      <c r="C18" s="43" t="s">
        <v>3</v>
      </c>
      <c r="D18" s="67">
        <f>+Computo!E17</f>
        <v>329.09999999999997</v>
      </c>
      <c r="E18" s="43"/>
      <c r="F18" s="80" t="s">
        <v>39</v>
      </c>
      <c r="G18" s="80"/>
      <c r="H18" s="47"/>
      <c r="J18" s="11"/>
      <c r="M18" s="18"/>
      <c r="N18" s="18"/>
    </row>
    <row r="19" spans="1:14">
      <c r="A19" s="42">
        <v>2</v>
      </c>
      <c r="B19" s="62" t="str">
        <f>+Computo!B19</f>
        <v>Relleno del lecho con suelo calcáreo</v>
      </c>
      <c r="C19" s="43" t="s">
        <v>3</v>
      </c>
      <c r="D19" s="67">
        <f>+Computo!E22</f>
        <v>575</v>
      </c>
      <c r="E19" s="43"/>
      <c r="F19" s="80" t="s">
        <v>39</v>
      </c>
      <c r="G19" s="80"/>
      <c r="H19" s="47"/>
      <c r="J19" s="19"/>
      <c r="L19" s="20"/>
      <c r="M19" s="18"/>
      <c r="N19" s="18"/>
    </row>
    <row r="20" spans="1:14">
      <c r="A20" s="42">
        <v>3</v>
      </c>
      <c r="B20" s="62" t="str">
        <f>+Computo!B24</f>
        <v>Excavación para fundaciones</v>
      </c>
      <c r="C20" s="43" t="s">
        <v>3</v>
      </c>
      <c r="D20" s="67">
        <f>+Computo!E27</f>
        <v>57.599999999999994</v>
      </c>
      <c r="E20" s="43"/>
      <c r="F20" s="80" t="s">
        <v>39</v>
      </c>
      <c r="G20" s="80"/>
      <c r="H20" s="47"/>
      <c r="M20" s="18"/>
      <c r="N20" s="18"/>
    </row>
    <row r="21" spans="1:14">
      <c r="A21" s="42">
        <v>4</v>
      </c>
      <c r="B21" s="62" t="str">
        <f>+Computo!B29</f>
        <v>Hormigón H 4</v>
      </c>
      <c r="C21" s="43" t="s">
        <v>3</v>
      </c>
      <c r="D21" s="67">
        <f>+Computo!E35</f>
        <v>185.2653</v>
      </c>
      <c r="E21" s="43"/>
      <c r="F21" s="80" t="s">
        <v>39</v>
      </c>
      <c r="G21" s="80"/>
      <c r="H21" s="47"/>
      <c r="M21" s="18"/>
      <c r="N21" s="18"/>
    </row>
    <row r="22" spans="1:14">
      <c r="A22" s="42">
        <v>5</v>
      </c>
      <c r="B22" s="62" t="str">
        <f>+Computo!B37</f>
        <v>Hormigón H 13</v>
      </c>
      <c r="C22" s="43" t="s">
        <v>3</v>
      </c>
      <c r="D22" s="67">
        <f>+Computo!E40</f>
        <v>38.480000000000004</v>
      </c>
      <c r="E22" s="43"/>
      <c r="F22" s="80" t="s">
        <v>39</v>
      </c>
      <c r="G22" s="80"/>
      <c r="H22" s="47"/>
      <c r="M22" s="18"/>
      <c r="N22" s="18"/>
    </row>
    <row r="23" spans="1:14">
      <c r="A23" s="42">
        <v>6</v>
      </c>
      <c r="B23" s="62" t="str">
        <f>+Computo!B42</f>
        <v>Acero en barras ADN42 doblado y clocado</v>
      </c>
      <c r="C23" s="43" t="s">
        <v>72</v>
      </c>
      <c r="D23" s="67">
        <f>+Computo!E44</f>
        <v>2.6</v>
      </c>
      <c r="E23" s="43"/>
      <c r="F23" s="80" t="s">
        <v>39</v>
      </c>
      <c r="G23" s="80"/>
      <c r="H23" s="47"/>
      <c r="M23" s="18"/>
      <c r="N23" s="18"/>
    </row>
    <row r="24" spans="1:14">
      <c r="A24" s="42">
        <v>7</v>
      </c>
      <c r="B24" s="62" t="str">
        <f>+Computo!B46</f>
        <v>Reconstrucción de base calcára</v>
      </c>
      <c r="C24" s="43" t="s">
        <v>3</v>
      </c>
      <c r="D24" s="67">
        <f>+Computo!E48</f>
        <v>31.973999999999997</v>
      </c>
      <c r="E24" s="43"/>
      <c r="F24" s="80" t="s">
        <v>39</v>
      </c>
      <c r="G24" s="80"/>
      <c r="H24" s="47"/>
      <c r="M24" s="18"/>
      <c r="N24" s="18"/>
    </row>
    <row r="25" spans="1:14">
      <c r="A25" s="42">
        <v>8</v>
      </c>
      <c r="B25" s="62" t="str">
        <f>+Computo!B50</f>
        <v>Reconstrucción de carpeta asfáltica</v>
      </c>
      <c r="C25" s="43" t="s">
        <v>72</v>
      </c>
      <c r="D25" s="67">
        <f>+Computo!E52</f>
        <v>20.383424999999995</v>
      </c>
      <c r="E25" s="43"/>
      <c r="F25" s="80" t="s">
        <v>39</v>
      </c>
      <c r="G25" s="80"/>
      <c r="H25" s="47"/>
    </row>
    <row r="26" spans="1:14">
      <c r="A26" s="77">
        <v>9</v>
      </c>
      <c r="B26" s="64" t="str">
        <f>+Computo!B54</f>
        <v>Provisión de movilidad</v>
      </c>
      <c r="C26" s="66"/>
      <c r="D26" s="68"/>
      <c r="E26" s="66"/>
      <c r="F26" s="89"/>
      <c r="G26" s="89"/>
      <c r="H26" s="46"/>
    </row>
    <row r="27" spans="1:14">
      <c r="A27" s="78"/>
      <c r="B27" s="63" t="str">
        <f>+Computo!B55</f>
        <v>a) Cuota fija</v>
      </c>
      <c r="C27" s="65" t="s">
        <v>81</v>
      </c>
      <c r="D27" s="69">
        <f>+Computo!E56</f>
        <v>3</v>
      </c>
      <c r="E27" s="65"/>
      <c r="F27" s="90" t="s">
        <v>39</v>
      </c>
      <c r="G27" s="90"/>
      <c r="H27" s="47"/>
    </row>
    <row r="28" spans="1:14">
      <c r="A28" s="79"/>
      <c r="B28" s="45" t="str">
        <f>+Computo!B58</f>
        <v>b) Adicional por Km recorrido</v>
      </c>
      <c r="C28" s="44" t="s">
        <v>1</v>
      </c>
      <c r="D28" s="39">
        <f>+Computo!E59</f>
        <v>6000</v>
      </c>
      <c r="E28" s="33"/>
      <c r="F28" s="80" t="s">
        <v>39</v>
      </c>
      <c r="G28" s="80"/>
      <c r="H28" s="33"/>
    </row>
    <row r="29" spans="1:14">
      <c r="A29" s="35"/>
      <c r="B29" s="35"/>
      <c r="C29" s="36"/>
      <c r="D29" s="35"/>
      <c r="E29" s="35"/>
      <c r="F29" s="35"/>
      <c r="G29" s="37" t="s">
        <v>28</v>
      </c>
      <c r="H29" s="34"/>
    </row>
    <row r="30" spans="1:14" ht="14.25">
      <c r="A30" s="2"/>
      <c r="B30" s="40" t="s">
        <v>29</v>
      </c>
      <c r="C30" s="24"/>
      <c r="D30" s="2"/>
      <c r="E30" s="2"/>
      <c r="F30" s="29"/>
      <c r="G30" s="2"/>
      <c r="H30" s="26"/>
    </row>
    <row r="31" spans="1:14">
      <c r="A31" s="2"/>
      <c r="B31" s="22" t="s">
        <v>100</v>
      </c>
      <c r="C31" s="24"/>
      <c r="D31" s="2"/>
      <c r="E31" s="2"/>
      <c r="F31" s="2"/>
      <c r="G31" s="27"/>
      <c r="H31" s="2"/>
    </row>
    <row r="32" spans="1:14">
      <c r="A32" s="2"/>
      <c r="B32" s="28" t="s">
        <v>33</v>
      </c>
      <c r="C32" s="24"/>
      <c r="D32" s="2"/>
      <c r="E32" s="2"/>
      <c r="F32" s="2"/>
      <c r="G32" s="2"/>
      <c r="H32" s="2"/>
    </row>
    <row r="33" spans="1:8">
      <c r="A33" s="2"/>
      <c r="B33" s="2" t="s">
        <v>30</v>
      </c>
      <c r="C33" s="2"/>
      <c r="D33" s="2"/>
      <c r="E33" s="2"/>
      <c r="F33" s="2"/>
      <c r="G33" s="2"/>
      <c r="H33" s="2"/>
    </row>
    <row r="34" spans="1:8">
      <c r="A34" s="2"/>
      <c r="B34" s="2" t="s">
        <v>31</v>
      </c>
      <c r="C34" s="2"/>
      <c r="D34" s="2"/>
      <c r="E34" s="2"/>
      <c r="F34" s="2"/>
      <c r="G34" s="2"/>
      <c r="H34" s="2"/>
    </row>
    <row r="35" spans="1:8">
      <c r="A35" s="2"/>
      <c r="B35" s="2" t="s">
        <v>32</v>
      </c>
      <c r="C35" s="2"/>
      <c r="D35" s="2"/>
      <c r="E35" s="2"/>
      <c r="F35" s="2"/>
      <c r="G35" s="2"/>
      <c r="H35" s="2"/>
    </row>
    <row r="36" spans="1:8" ht="15.75">
      <c r="B36" s="17"/>
    </row>
    <row r="37" spans="1:8" ht="15.75">
      <c r="B37" s="17"/>
      <c r="C37" s="71"/>
      <c r="D37" s="71"/>
      <c r="G37" s="21"/>
    </row>
    <row r="38" spans="1:8" ht="15.75">
      <c r="B38" s="17"/>
      <c r="C38" s="71"/>
      <c r="D38" s="71"/>
      <c r="G38" s="21"/>
    </row>
    <row r="39" spans="1:8" ht="15.75">
      <c r="B39" s="17"/>
      <c r="C39" s="71"/>
      <c r="D39" s="71"/>
    </row>
    <row r="40" spans="1:8" ht="15">
      <c r="B40" s="14"/>
    </row>
    <row r="41" spans="1:8" ht="15">
      <c r="B41" s="14"/>
    </row>
    <row r="42" spans="1:8" ht="15">
      <c r="B42" s="14"/>
    </row>
    <row r="43" spans="1:8" ht="15">
      <c r="B43" s="14"/>
    </row>
  </sheetData>
  <mergeCells count="23">
    <mergeCell ref="F28:G28"/>
    <mergeCell ref="H16:H17"/>
    <mergeCell ref="E16:G16"/>
    <mergeCell ref="F17:G17"/>
    <mergeCell ref="D9:E9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C37:D37"/>
    <mergeCell ref="C38:D38"/>
    <mergeCell ref="C39:D39"/>
    <mergeCell ref="A16:A17"/>
    <mergeCell ref="B16:B17"/>
    <mergeCell ref="C16:C17"/>
    <mergeCell ref="D16:D17"/>
    <mergeCell ref="A26:A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  <colBreaks count="1" manualBreakCount="1">
    <brk id="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4:I28"/>
  <sheetViews>
    <sheetView tabSelected="1" view="pageBreakPreview" topLeftCell="A8" zoomScale="60" workbookViewId="0">
      <selection activeCell="N45" sqref="N45"/>
    </sheetView>
  </sheetViews>
  <sheetFormatPr baseColWidth="10" defaultRowHeight="12.75"/>
  <cols>
    <col min="6" max="7" width="11.42578125" customWidth="1"/>
  </cols>
  <sheetData>
    <row r="4" spans="1:6">
      <c r="A4" s="8"/>
      <c r="B4" s="48"/>
      <c r="C4" s="48"/>
      <c r="D4" s="48"/>
      <c r="E4" s="48"/>
      <c r="F4" s="49"/>
    </row>
    <row r="5" spans="1:6">
      <c r="A5" s="50"/>
      <c r="B5" s="1"/>
      <c r="C5" s="1"/>
      <c r="D5" s="1"/>
      <c r="E5" s="1"/>
      <c r="F5" s="51"/>
    </row>
    <row r="6" spans="1:6">
      <c r="A6" s="50"/>
      <c r="B6" s="1"/>
      <c r="C6" s="1"/>
      <c r="D6" s="1"/>
      <c r="E6" s="1"/>
      <c r="F6" s="51"/>
    </row>
    <row r="7" spans="1:6">
      <c r="A7" s="50"/>
      <c r="B7" s="1"/>
      <c r="C7" s="1"/>
      <c r="D7" s="1"/>
      <c r="E7" s="1"/>
      <c r="F7" s="51"/>
    </row>
    <row r="8" spans="1:6">
      <c r="A8" s="50"/>
      <c r="B8" s="1"/>
      <c r="C8" s="1"/>
      <c r="D8" s="1"/>
      <c r="E8" s="1"/>
      <c r="F8" s="51"/>
    </row>
    <row r="9" spans="1:6">
      <c r="A9" s="50"/>
      <c r="B9" s="1"/>
      <c r="D9" s="22" t="s">
        <v>58</v>
      </c>
      <c r="E9" s="1"/>
      <c r="F9" s="51"/>
    </row>
    <row r="10" spans="1:6">
      <c r="A10" s="50"/>
      <c r="B10" s="1"/>
      <c r="C10" s="1"/>
      <c r="D10" s="1"/>
      <c r="E10" s="1"/>
      <c r="F10" s="51"/>
    </row>
    <row r="11" spans="1:6">
      <c r="A11" s="52" t="s">
        <v>86</v>
      </c>
      <c r="B11" s="1"/>
      <c r="C11" s="1"/>
      <c r="D11" s="1"/>
      <c r="E11" s="1"/>
      <c r="F11" s="51"/>
    </row>
    <row r="12" spans="1:6">
      <c r="A12" s="50"/>
      <c r="B12" s="1"/>
      <c r="C12" s="1"/>
      <c r="D12" s="70" t="s">
        <v>99</v>
      </c>
      <c r="E12" s="1"/>
      <c r="F12" s="51"/>
    </row>
    <row r="13" spans="1:6">
      <c r="A13" s="60" t="s">
        <v>87</v>
      </c>
      <c r="B13" s="1"/>
      <c r="C13" s="1"/>
      <c r="D13" s="1"/>
      <c r="E13" s="1"/>
      <c r="F13" s="51"/>
    </row>
    <row r="14" spans="1:6">
      <c r="A14" s="52" t="s">
        <v>57</v>
      </c>
      <c r="B14" s="53"/>
      <c r="C14" s="54"/>
      <c r="D14" s="22" t="s">
        <v>59</v>
      </c>
      <c r="E14" s="1"/>
      <c r="F14" s="51"/>
    </row>
    <row r="15" spans="1:6">
      <c r="A15" s="50"/>
      <c r="B15" s="53"/>
      <c r="C15" s="53"/>
      <c r="D15" s="22" t="s">
        <v>55</v>
      </c>
      <c r="E15" s="1"/>
      <c r="F15" s="59" t="s">
        <v>65</v>
      </c>
    </row>
    <row r="16" spans="1:6">
      <c r="A16" s="50"/>
      <c r="B16" s="53"/>
      <c r="C16" s="53"/>
      <c r="D16" s="1"/>
      <c r="E16" s="1"/>
      <c r="F16" s="51"/>
    </row>
    <row r="17" spans="1:9">
      <c r="A17" s="50"/>
      <c r="B17" s="53"/>
      <c r="C17" s="53"/>
      <c r="D17" s="1" t="s">
        <v>85</v>
      </c>
      <c r="E17" s="1"/>
      <c r="F17" s="51"/>
    </row>
    <row r="18" spans="1:9">
      <c r="A18" s="61" t="s">
        <v>56</v>
      </c>
      <c r="B18" s="53"/>
      <c r="C18" s="53"/>
      <c r="D18" s="1"/>
      <c r="E18" s="1"/>
      <c r="F18" s="51"/>
    </row>
    <row r="19" spans="1:9">
      <c r="A19" s="50"/>
      <c r="B19" s="53"/>
      <c r="C19" s="58" t="s">
        <v>64</v>
      </c>
      <c r="D19" s="1"/>
      <c r="E19" s="1"/>
      <c r="F19" s="51"/>
    </row>
    <row r="20" spans="1:9">
      <c r="A20" s="50"/>
      <c r="B20" s="1"/>
      <c r="C20" s="1"/>
      <c r="D20" s="1"/>
      <c r="E20" s="1"/>
      <c r="F20" s="51"/>
    </row>
    <row r="21" spans="1:9">
      <c r="A21" s="50"/>
      <c r="B21" s="1"/>
      <c r="C21" s="1"/>
      <c r="D21" s="1"/>
      <c r="E21" s="1"/>
      <c r="F21" s="51"/>
    </row>
    <row r="22" spans="1:9">
      <c r="A22" s="55"/>
      <c r="B22" s="56"/>
      <c r="C22" s="56"/>
      <c r="D22" s="56"/>
      <c r="E22" s="56"/>
      <c r="F22" s="57"/>
    </row>
    <row r="26" spans="1:9">
      <c r="I26">
        <f>190*1.6</f>
        <v>304</v>
      </c>
    </row>
    <row r="27" spans="1:9">
      <c r="I27">
        <f>+I26*1.3</f>
        <v>395.2</v>
      </c>
    </row>
    <row r="28" spans="1:9">
      <c r="I28">
        <f>+I27*1.3</f>
        <v>513.76</v>
      </c>
    </row>
  </sheetData>
  <printOptions horizontalCentered="1"/>
  <pageMargins left="0.70866141732283472" right="0.70866141732283472" top="0.53" bottom="0.74803149606299213" header="0.31496062992125984" footer="0.31496062992125984"/>
  <pageSetup paperSize="9" scale="110" orientation="portrait" horizontalDpi="300" verticalDpi="300" r:id="rId1"/>
  <colBreaks count="1" manualBreakCount="1">
    <brk id="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4"/>
  <sheetViews>
    <sheetView zoomScale="75" workbookViewId="0">
      <selection activeCell="I31" sqref="I31"/>
    </sheetView>
  </sheetViews>
  <sheetFormatPr baseColWidth="10" defaultRowHeight="15"/>
  <cols>
    <col min="1" max="1" width="20.42578125" style="4" customWidth="1"/>
    <col min="2" max="2" width="7" style="4" customWidth="1"/>
    <col min="3" max="4" width="11.42578125" style="4"/>
    <col min="5" max="5" width="20.5703125" style="4" customWidth="1"/>
    <col min="6" max="6" width="6.5703125" style="4" customWidth="1"/>
    <col min="7" max="7" width="2" style="4" customWidth="1"/>
    <col min="8" max="16384" width="11.42578125" style="4"/>
  </cols>
  <sheetData>
    <row r="1" spans="1:7">
      <c r="A1" s="6" t="s">
        <v>8</v>
      </c>
    </row>
    <row r="2" spans="1:7">
      <c r="A2" s="4" t="s">
        <v>9</v>
      </c>
      <c r="E2" s="4" t="s">
        <v>10</v>
      </c>
      <c r="F2" s="7"/>
    </row>
    <row r="3" spans="1:7">
      <c r="A3" s="4" t="s">
        <v>11</v>
      </c>
    </row>
    <row r="4" spans="1:7">
      <c r="B4" s="5"/>
    </row>
    <row r="5" spans="1:7">
      <c r="A5" s="4" t="s">
        <v>12</v>
      </c>
      <c r="B5" s="10" t="s">
        <v>41</v>
      </c>
    </row>
    <row r="6" spans="1:7">
      <c r="B6" s="10" t="s">
        <v>42</v>
      </c>
    </row>
    <row r="7" spans="1:7">
      <c r="B7" s="10" t="s">
        <v>43</v>
      </c>
    </row>
    <row r="9" spans="1:7">
      <c r="C9" s="9"/>
    </row>
    <row r="11" spans="1:7">
      <c r="F11" s="7">
        <v>1</v>
      </c>
    </row>
    <row r="12" spans="1:7">
      <c r="A12" s="6" t="s">
        <v>14</v>
      </c>
      <c r="F12" s="7" t="str">
        <f>CONCATENATE("Certificado Nº ",(1))</f>
        <v>Certificado Nº 1</v>
      </c>
      <c r="G12" s="3"/>
    </row>
    <row r="13" spans="1:7">
      <c r="A13" s="4" t="s">
        <v>15</v>
      </c>
      <c r="F13" s="7" t="s">
        <v>18</v>
      </c>
    </row>
    <row r="14" spans="1:7">
      <c r="A14" s="4" t="s">
        <v>16</v>
      </c>
    </row>
  </sheetData>
  <phoneticPr fontId="12" type="noConversion"/>
  <printOptions gridLines="1" gridLinesSet="0"/>
  <pageMargins left="0.75" right="0.75" top="1" bottom="1" header="0.511811024" footer="0.511811024"/>
  <pageSetup paperSize="5" orientation="landscape" horizontalDpi="300" verticalDpi="300" r:id="rId1"/>
  <headerFooter alignWithMargins="0">
    <oddHeader>&amp;A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25</vt:i4>
      </vt:variant>
    </vt:vector>
  </HeadingPairs>
  <TitlesOfParts>
    <vt:vector size="30" baseType="lpstr">
      <vt:lpstr>Computo</vt:lpstr>
      <vt:lpstr>Presupuesto</vt:lpstr>
      <vt:lpstr>PLANILLA COTIZACIÓN</vt:lpstr>
      <vt:lpstr>Gráfico submuración</vt:lpstr>
      <vt:lpstr>Datos</vt:lpstr>
      <vt:lpstr>Computo!Área_de_impresión</vt:lpstr>
      <vt:lpstr>'Gráfico submuración'!Área_de_impresión</vt:lpstr>
      <vt:lpstr>'PLANILLA COTIZACIÓN'!Área_de_impresión</vt:lpstr>
      <vt:lpstr>Presupuesto!Área_de_impresión</vt:lpstr>
      <vt:lpstr>Computo!item8</vt:lpstr>
      <vt:lpstr>item9</vt:lpstr>
      <vt:lpstr>Computo!itep1</vt:lpstr>
      <vt:lpstr>itep1</vt:lpstr>
      <vt:lpstr>Computo!itep3</vt:lpstr>
      <vt:lpstr>itep3</vt:lpstr>
      <vt:lpstr>Computo!itep4</vt:lpstr>
      <vt:lpstr>itep4</vt:lpstr>
      <vt:lpstr>Computo!itep5</vt:lpstr>
      <vt:lpstr>itep5</vt:lpstr>
      <vt:lpstr>Computo!itep6</vt:lpstr>
      <vt:lpstr>itep6</vt:lpstr>
      <vt:lpstr>Computo!itep7</vt:lpstr>
      <vt:lpstr>itep7</vt:lpstr>
      <vt:lpstr>Computo!itep8</vt:lpstr>
      <vt:lpstr>itep8</vt:lpstr>
      <vt:lpstr>Computo!itep9</vt:lpstr>
      <vt:lpstr>itep9</vt:lpstr>
      <vt:lpstr>no</vt:lpstr>
      <vt:lpstr>Computo!Títulos_a_imprimir</vt:lpstr>
      <vt:lpstr>Presupuesto!Títulos_a_imprimir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RUTA NACIONAL Nº 127 - FEDERAL - MIÑONES</dc:title>
  <dc:subject>CERTIFICADO DE OBRA</dc:subject>
  <dc:creator>Dirección Nacional de Vialidad</dc:creator>
  <cp:keywords>FEDERAL MIÑONES 127</cp:keywords>
  <cp:lastModifiedBy>juliota</cp:lastModifiedBy>
  <cp:lastPrinted>2016-04-14T15:25:01Z</cp:lastPrinted>
  <dcterms:created xsi:type="dcterms:W3CDTF">1998-10-01T19:43:31Z</dcterms:created>
  <dcterms:modified xsi:type="dcterms:W3CDTF">2016-04-14T15:40:06Z</dcterms:modified>
</cp:coreProperties>
</file>